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med\OneDrive\Desktop\"/>
    </mc:Choice>
  </mc:AlternateContent>
  <bookViews>
    <workbookView xWindow="0" yWindow="0" windowWidth="23040" windowHeight="9252" firstSheet="1" activeTab="8"/>
  </bookViews>
  <sheets>
    <sheet name="Dashboard" sheetId="1" r:id="rId1"/>
    <sheet name="تحليل مشروع" sheetId="2" r:id="rId2"/>
    <sheet name="ابدأ من هنا" sheetId="3" r:id="rId3"/>
    <sheet name="المشاريع" sheetId="4" r:id="rId4"/>
    <sheet name="المصروفات" sheetId="5" r:id="rId5"/>
    <sheet name="المشتريات" sheetId="6" r:id="rId6"/>
    <sheet name="المستخلصات والتحصيلات" sheetId="7" r:id="rId7"/>
    <sheet name="مقاولو الباطن" sheetId="8" r:id="rId8"/>
    <sheet name="الموردون" sheetId="9" r:id="rId9"/>
    <sheet name="تحليل المشاريع" sheetId="10" r:id="rId10"/>
  </sheets>
  <calcPr calcId="152511"/>
  <fileRecoveryPr dataExtractLoad="1"/>
</workbook>
</file>

<file path=xl/calcChain.xml><?xml version="1.0" encoding="utf-8"?>
<calcChain xmlns="http://schemas.openxmlformats.org/spreadsheetml/2006/main">
  <c r="O8" i="10" l="1"/>
  <c r="N8" i="10"/>
  <c r="M8" i="10"/>
  <c r="L8" i="10"/>
  <c r="K8" i="10"/>
  <c r="J8" i="10"/>
  <c r="I8" i="10"/>
  <c r="H8" i="10"/>
  <c r="P8" i="10" s="1"/>
  <c r="R8" i="10" s="1"/>
  <c r="G22" i="1" s="1"/>
  <c r="F8" i="10"/>
  <c r="D8" i="10"/>
  <c r="C8" i="10"/>
  <c r="B22" i="1" s="1"/>
  <c r="B8" i="10"/>
  <c r="O7" i="10"/>
  <c r="N7" i="10"/>
  <c r="M7" i="10"/>
  <c r="L7" i="10"/>
  <c r="K7" i="10"/>
  <c r="J7" i="10"/>
  <c r="I7" i="10"/>
  <c r="H7" i="10"/>
  <c r="P7" i="10" s="1"/>
  <c r="R7" i="10" s="1"/>
  <c r="G21" i="1" s="1"/>
  <c r="F7" i="10"/>
  <c r="D7" i="10"/>
  <c r="C7" i="10"/>
  <c r="B7" i="10"/>
  <c r="O6" i="10"/>
  <c r="N6" i="10"/>
  <c r="M6" i="10"/>
  <c r="L6" i="10"/>
  <c r="K6" i="10"/>
  <c r="J6" i="10"/>
  <c r="I6" i="10"/>
  <c r="H6" i="10"/>
  <c r="P6" i="10" s="1"/>
  <c r="R6" i="10" s="1"/>
  <c r="G20" i="1" s="1"/>
  <c r="F6" i="10"/>
  <c r="D6" i="10"/>
  <c r="C6" i="10"/>
  <c r="B20" i="1" s="1"/>
  <c r="B6" i="10"/>
  <c r="O5" i="10"/>
  <c r="N5" i="10"/>
  <c r="M5" i="10"/>
  <c r="L5" i="10"/>
  <c r="K5" i="10"/>
  <c r="J5" i="10"/>
  <c r="I5" i="10"/>
  <c r="H5" i="10"/>
  <c r="P5" i="10" s="1"/>
  <c r="R5" i="10" s="1"/>
  <c r="G19" i="1" s="1"/>
  <c r="F5" i="10"/>
  <c r="D5" i="10"/>
  <c r="C5" i="10"/>
  <c r="B5" i="10"/>
  <c r="O4" i="10"/>
  <c r="N4" i="10"/>
  <c r="M4" i="10"/>
  <c r="L4" i="10"/>
  <c r="K4" i="10"/>
  <c r="B27" i="2" s="1"/>
  <c r="J4" i="10"/>
  <c r="I4" i="10"/>
  <c r="H4" i="10"/>
  <c r="P4" i="10" s="1"/>
  <c r="R4" i="10" s="1"/>
  <c r="F4" i="10"/>
  <c r="D4" i="10"/>
  <c r="C4" i="10"/>
  <c r="B18" i="1" s="1"/>
  <c r="B4" i="10"/>
  <c r="F8" i="9"/>
  <c r="F7" i="9"/>
  <c r="F6" i="9"/>
  <c r="F5" i="9"/>
  <c r="F4" i="9"/>
  <c r="E4" i="9"/>
  <c r="G4" i="9" s="1"/>
  <c r="K100" i="8"/>
  <c r="I100" i="8"/>
  <c r="I99" i="8"/>
  <c r="K99" i="8" s="1"/>
  <c r="K98" i="8"/>
  <c r="I98" i="8"/>
  <c r="I97" i="8"/>
  <c r="K97" i="8" s="1"/>
  <c r="K96" i="8"/>
  <c r="I96" i="8"/>
  <c r="I95" i="8"/>
  <c r="K95" i="8" s="1"/>
  <c r="K94" i="8"/>
  <c r="I94" i="8"/>
  <c r="I93" i="8"/>
  <c r="K93" i="8" s="1"/>
  <c r="K92" i="8"/>
  <c r="I92" i="8"/>
  <c r="I91" i="8"/>
  <c r="K91" i="8" s="1"/>
  <c r="K90" i="8"/>
  <c r="I90" i="8"/>
  <c r="I89" i="8"/>
  <c r="K89" i="8" s="1"/>
  <c r="K88" i="8"/>
  <c r="I88" i="8"/>
  <c r="I87" i="8"/>
  <c r="K87" i="8" s="1"/>
  <c r="K86" i="8"/>
  <c r="I86" i="8"/>
  <c r="I85" i="8"/>
  <c r="K85" i="8" s="1"/>
  <c r="K84" i="8"/>
  <c r="I84" i="8"/>
  <c r="I83" i="8"/>
  <c r="K83" i="8" s="1"/>
  <c r="K82" i="8"/>
  <c r="I82" i="8"/>
  <c r="I81" i="8"/>
  <c r="K81" i="8" s="1"/>
  <c r="K80" i="8"/>
  <c r="I80" i="8"/>
  <c r="I79" i="8"/>
  <c r="K79" i="8" s="1"/>
  <c r="K78" i="8"/>
  <c r="I78" i="8"/>
  <c r="I77" i="8"/>
  <c r="K77" i="8" s="1"/>
  <c r="K76" i="8"/>
  <c r="I76" i="8"/>
  <c r="I75" i="8"/>
  <c r="K75" i="8" s="1"/>
  <c r="K74" i="8"/>
  <c r="I74" i="8"/>
  <c r="I73" i="8"/>
  <c r="K73" i="8" s="1"/>
  <c r="K72" i="8"/>
  <c r="I72" i="8"/>
  <c r="I71" i="8"/>
  <c r="K71" i="8" s="1"/>
  <c r="K70" i="8"/>
  <c r="I70" i="8"/>
  <c r="I69" i="8"/>
  <c r="K69" i="8" s="1"/>
  <c r="K68" i="8"/>
  <c r="I68" i="8"/>
  <c r="I67" i="8"/>
  <c r="K67" i="8" s="1"/>
  <c r="K66" i="8"/>
  <c r="I66" i="8"/>
  <c r="I65" i="8"/>
  <c r="K65" i="8" s="1"/>
  <c r="K64" i="8"/>
  <c r="I64" i="8"/>
  <c r="I63" i="8"/>
  <c r="K63" i="8" s="1"/>
  <c r="I62" i="8"/>
  <c r="K62" i="8" s="1"/>
  <c r="I61" i="8"/>
  <c r="K61" i="8" s="1"/>
  <c r="K60" i="8"/>
  <c r="I60" i="8"/>
  <c r="I59" i="8"/>
  <c r="K59" i="8" s="1"/>
  <c r="I58" i="8"/>
  <c r="K58" i="8" s="1"/>
  <c r="I57" i="8"/>
  <c r="K57" i="8" s="1"/>
  <c r="K56" i="8"/>
  <c r="I56" i="8"/>
  <c r="I55" i="8"/>
  <c r="K55" i="8" s="1"/>
  <c r="I54" i="8"/>
  <c r="K54" i="8" s="1"/>
  <c r="I53" i="8"/>
  <c r="K53" i="8" s="1"/>
  <c r="K52" i="8"/>
  <c r="I52" i="8"/>
  <c r="I51" i="8"/>
  <c r="K51" i="8" s="1"/>
  <c r="I50" i="8"/>
  <c r="K50" i="8" s="1"/>
  <c r="I49" i="8"/>
  <c r="K49" i="8" s="1"/>
  <c r="K48" i="8"/>
  <c r="I48" i="8"/>
  <c r="I47" i="8"/>
  <c r="K47" i="8" s="1"/>
  <c r="I46" i="8"/>
  <c r="K46" i="8" s="1"/>
  <c r="I45" i="8"/>
  <c r="K45" i="8" s="1"/>
  <c r="K44" i="8"/>
  <c r="I44" i="8"/>
  <c r="I43" i="8"/>
  <c r="K43" i="8" s="1"/>
  <c r="I42" i="8"/>
  <c r="K42" i="8" s="1"/>
  <c r="I41" i="8"/>
  <c r="K41" i="8" s="1"/>
  <c r="K40" i="8"/>
  <c r="I40" i="8"/>
  <c r="I39" i="8"/>
  <c r="K39" i="8" s="1"/>
  <c r="I38" i="8"/>
  <c r="K38" i="8" s="1"/>
  <c r="I37" i="8"/>
  <c r="K37" i="8" s="1"/>
  <c r="K36" i="8"/>
  <c r="I36" i="8"/>
  <c r="I35" i="8"/>
  <c r="K35" i="8" s="1"/>
  <c r="I34" i="8"/>
  <c r="K34" i="8" s="1"/>
  <c r="I33" i="8"/>
  <c r="K33" i="8" s="1"/>
  <c r="K32" i="8"/>
  <c r="I32" i="8"/>
  <c r="I31" i="8"/>
  <c r="K31" i="8" s="1"/>
  <c r="I30" i="8"/>
  <c r="K30" i="8" s="1"/>
  <c r="I29" i="8"/>
  <c r="K29" i="8" s="1"/>
  <c r="K28" i="8"/>
  <c r="I28" i="8"/>
  <c r="I27" i="8"/>
  <c r="K27" i="8" s="1"/>
  <c r="I26" i="8"/>
  <c r="K26" i="8" s="1"/>
  <c r="I25" i="8"/>
  <c r="K25" i="8" s="1"/>
  <c r="K24" i="8"/>
  <c r="I24" i="8"/>
  <c r="I23" i="8"/>
  <c r="K23" i="8" s="1"/>
  <c r="I22" i="8"/>
  <c r="K22" i="8" s="1"/>
  <c r="I21" i="8"/>
  <c r="K21" i="8" s="1"/>
  <c r="K20" i="8"/>
  <c r="I20" i="8"/>
  <c r="I19" i="8"/>
  <c r="K19" i="8" s="1"/>
  <c r="I18" i="8"/>
  <c r="K18" i="8" s="1"/>
  <c r="I17" i="8"/>
  <c r="K17" i="8" s="1"/>
  <c r="K16" i="8"/>
  <c r="I16" i="8"/>
  <c r="I15" i="8"/>
  <c r="K15" i="8" s="1"/>
  <c r="I14" i="8"/>
  <c r="K14" i="8" s="1"/>
  <c r="I13" i="8"/>
  <c r="K13" i="8" s="1"/>
  <c r="K12" i="8"/>
  <c r="I12" i="8"/>
  <c r="I11" i="8"/>
  <c r="K11" i="8" s="1"/>
  <c r="I10" i="8"/>
  <c r="K10" i="8" s="1"/>
  <c r="I9" i="8"/>
  <c r="K9" i="8" s="1"/>
  <c r="K8" i="8"/>
  <c r="I8" i="8"/>
  <c r="I7" i="8"/>
  <c r="K7" i="8" s="1"/>
  <c r="I6" i="8"/>
  <c r="K6" i="8" s="1"/>
  <c r="I5" i="8"/>
  <c r="K5" i="8" s="1"/>
  <c r="K4" i="8"/>
  <c r="I4" i="8"/>
  <c r="I100" i="7"/>
  <c r="M100" i="7" s="1"/>
  <c r="I99" i="7"/>
  <c r="M99" i="7" s="1"/>
  <c r="M98" i="7"/>
  <c r="K98" i="7"/>
  <c r="I98" i="7"/>
  <c r="I97" i="7"/>
  <c r="M97" i="7" s="1"/>
  <c r="K96" i="7"/>
  <c r="I96" i="7"/>
  <c r="M96" i="7" s="1"/>
  <c r="M95" i="7"/>
  <c r="I95" i="7"/>
  <c r="K95" i="7" s="1"/>
  <c r="I94" i="7"/>
  <c r="K94" i="7" s="1"/>
  <c r="M93" i="7"/>
  <c r="K93" i="7"/>
  <c r="I93" i="7"/>
  <c r="I92" i="7"/>
  <c r="M92" i="7" s="1"/>
  <c r="I91" i="7"/>
  <c r="M91" i="7" s="1"/>
  <c r="M90" i="7"/>
  <c r="K90" i="7"/>
  <c r="I90" i="7"/>
  <c r="I89" i="7"/>
  <c r="M89" i="7" s="1"/>
  <c r="K88" i="7"/>
  <c r="I88" i="7"/>
  <c r="M88" i="7" s="1"/>
  <c r="M87" i="7"/>
  <c r="I87" i="7"/>
  <c r="K87" i="7" s="1"/>
  <c r="I86" i="7"/>
  <c r="K86" i="7" s="1"/>
  <c r="M85" i="7"/>
  <c r="K85" i="7"/>
  <c r="I85" i="7"/>
  <c r="I84" i="7"/>
  <c r="M84" i="7" s="1"/>
  <c r="I83" i="7"/>
  <c r="M83" i="7" s="1"/>
  <c r="M82" i="7"/>
  <c r="K82" i="7"/>
  <c r="I82" i="7"/>
  <c r="I81" i="7"/>
  <c r="M81" i="7" s="1"/>
  <c r="K80" i="7"/>
  <c r="I80" i="7"/>
  <c r="M80" i="7" s="1"/>
  <c r="M79" i="7"/>
  <c r="I79" i="7"/>
  <c r="K79" i="7" s="1"/>
  <c r="I78" i="7"/>
  <c r="K78" i="7" s="1"/>
  <c r="M77" i="7"/>
  <c r="K77" i="7"/>
  <c r="I77" i="7"/>
  <c r="I76" i="7"/>
  <c r="M76" i="7" s="1"/>
  <c r="I75" i="7"/>
  <c r="M75" i="7" s="1"/>
  <c r="M74" i="7"/>
  <c r="K74" i="7"/>
  <c r="I74" i="7"/>
  <c r="I73" i="7"/>
  <c r="M73" i="7" s="1"/>
  <c r="K72" i="7"/>
  <c r="I72" i="7"/>
  <c r="M72" i="7" s="1"/>
  <c r="M71" i="7"/>
  <c r="I71" i="7"/>
  <c r="K71" i="7" s="1"/>
  <c r="I70" i="7"/>
  <c r="K70" i="7" s="1"/>
  <c r="M69" i="7"/>
  <c r="K69" i="7"/>
  <c r="I69" i="7"/>
  <c r="I68" i="7"/>
  <c r="M68" i="7" s="1"/>
  <c r="I67" i="7"/>
  <c r="M67" i="7" s="1"/>
  <c r="M66" i="7"/>
  <c r="K66" i="7"/>
  <c r="I66" i="7"/>
  <c r="I65" i="7"/>
  <c r="M65" i="7" s="1"/>
  <c r="K64" i="7"/>
  <c r="I64" i="7"/>
  <c r="M64" i="7" s="1"/>
  <c r="M63" i="7"/>
  <c r="I63" i="7"/>
  <c r="K63" i="7" s="1"/>
  <c r="I62" i="7"/>
  <c r="K62" i="7" s="1"/>
  <c r="M61" i="7"/>
  <c r="K61" i="7"/>
  <c r="I61" i="7"/>
  <c r="I60" i="7"/>
  <c r="M60" i="7" s="1"/>
  <c r="I59" i="7"/>
  <c r="M59" i="7" s="1"/>
  <c r="M58" i="7"/>
  <c r="K58" i="7"/>
  <c r="I58" i="7"/>
  <c r="I57" i="7"/>
  <c r="M57" i="7" s="1"/>
  <c r="K56" i="7"/>
  <c r="I56" i="7"/>
  <c r="M56" i="7" s="1"/>
  <c r="M55" i="7"/>
  <c r="I55" i="7"/>
  <c r="K55" i="7" s="1"/>
  <c r="I54" i="7"/>
  <c r="K54" i="7" s="1"/>
  <c r="M53" i="7"/>
  <c r="K53" i="7"/>
  <c r="I53" i="7"/>
  <c r="I52" i="7"/>
  <c r="M52" i="7" s="1"/>
  <c r="I51" i="7"/>
  <c r="M51" i="7" s="1"/>
  <c r="M50" i="7"/>
  <c r="K50" i="7"/>
  <c r="I50" i="7"/>
  <c r="I49" i="7"/>
  <c r="M49" i="7" s="1"/>
  <c r="K48" i="7"/>
  <c r="I48" i="7"/>
  <c r="M48" i="7" s="1"/>
  <c r="M47" i="7"/>
  <c r="I47" i="7"/>
  <c r="K47" i="7" s="1"/>
  <c r="I46" i="7"/>
  <c r="K46" i="7" s="1"/>
  <c r="M45" i="7"/>
  <c r="K45" i="7"/>
  <c r="I45" i="7"/>
  <c r="I44" i="7"/>
  <c r="M44" i="7" s="1"/>
  <c r="I43" i="7"/>
  <c r="M43" i="7" s="1"/>
  <c r="M42" i="7"/>
  <c r="K42" i="7"/>
  <c r="I42" i="7"/>
  <c r="I41" i="7"/>
  <c r="M41" i="7" s="1"/>
  <c r="K40" i="7"/>
  <c r="I40" i="7"/>
  <c r="M40" i="7" s="1"/>
  <c r="M39" i="7"/>
  <c r="I39" i="7"/>
  <c r="K39" i="7" s="1"/>
  <c r="I38" i="7"/>
  <c r="K38" i="7" s="1"/>
  <c r="M37" i="7"/>
  <c r="K37" i="7"/>
  <c r="I37" i="7"/>
  <c r="I36" i="7"/>
  <c r="M36" i="7" s="1"/>
  <c r="I35" i="7"/>
  <c r="M35" i="7" s="1"/>
  <c r="M34" i="7"/>
  <c r="K34" i="7"/>
  <c r="I34" i="7"/>
  <c r="I33" i="7"/>
  <c r="M33" i="7" s="1"/>
  <c r="K32" i="7"/>
  <c r="I32" i="7"/>
  <c r="M32" i="7" s="1"/>
  <c r="M31" i="7"/>
  <c r="I31" i="7"/>
  <c r="K31" i="7" s="1"/>
  <c r="I30" i="7"/>
  <c r="K30" i="7" s="1"/>
  <c r="M29" i="7"/>
  <c r="K29" i="7"/>
  <c r="I29" i="7"/>
  <c r="I28" i="7"/>
  <c r="M28" i="7" s="1"/>
  <c r="I27" i="7"/>
  <c r="M27" i="7" s="1"/>
  <c r="M26" i="7"/>
  <c r="K26" i="7"/>
  <c r="I26" i="7"/>
  <c r="I25" i="7"/>
  <c r="M25" i="7" s="1"/>
  <c r="K24" i="7"/>
  <c r="I24" i="7"/>
  <c r="M24" i="7" s="1"/>
  <c r="M23" i="7"/>
  <c r="I23" i="7"/>
  <c r="K23" i="7" s="1"/>
  <c r="I22" i="7"/>
  <c r="K22" i="7" s="1"/>
  <c r="M21" i="7"/>
  <c r="K21" i="7"/>
  <c r="I21" i="7"/>
  <c r="I20" i="7"/>
  <c r="M20" i="7" s="1"/>
  <c r="I19" i="7"/>
  <c r="M19" i="7" s="1"/>
  <c r="M18" i="7"/>
  <c r="K18" i="7"/>
  <c r="I18" i="7"/>
  <c r="I17" i="7"/>
  <c r="M17" i="7" s="1"/>
  <c r="K16" i="7"/>
  <c r="I16" i="7"/>
  <c r="M16" i="7" s="1"/>
  <c r="M15" i="7"/>
  <c r="I15" i="7"/>
  <c r="K15" i="7" s="1"/>
  <c r="I14" i="7"/>
  <c r="E8" i="10" s="1"/>
  <c r="M13" i="7"/>
  <c r="I13" i="7"/>
  <c r="K13" i="7" s="1"/>
  <c r="K12" i="7"/>
  <c r="I12" i="7"/>
  <c r="E7" i="10" s="1"/>
  <c r="I11" i="7"/>
  <c r="M11" i="7" s="1"/>
  <c r="M10" i="7"/>
  <c r="K10" i="7"/>
  <c r="I10" i="7"/>
  <c r="I9" i="7"/>
  <c r="E6" i="10" s="1"/>
  <c r="K8" i="7"/>
  <c r="I8" i="7"/>
  <c r="M8" i="7" s="1"/>
  <c r="M7" i="7"/>
  <c r="I7" i="7"/>
  <c r="E5" i="10" s="1"/>
  <c r="I6" i="7"/>
  <c r="K6" i="7" s="1"/>
  <c r="M5" i="7"/>
  <c r="I5" i="7"/>
  <c r="K5" i="7" s="1"/>
  <c r="K4" i="7"/>
  <c r="I4" i="7"/>
  <c r="E4" i="10" s="1"/>
  <c r="J100" i="6"/>
  <c r="L100" i="6" s="1"/>
  <c r="L99" i="6"/>
  <c r="J99" i="6"/>
  <c r="L98" i="6"/>
  <c r="J98" i="6"/>
  <c r="L97" i="6"/>
  <c r="J97" i="6"/>
  <c r="J96" i="6"/>
  <c r="L96" i="6" s="1"/>
  <c r="L95" i="6"/>
  <c r="J95" i="6"/>
  <c r="L94" i="6"/>
  <c r="J94" i="6"/>
  <c r="J93" i="6"/>
  <c r="L93" i="6" s="1"/>
  <c r="J92" i="6"/>
  <c r="L92" i="6" s="1"/>
  <c r="L91" i="6"/>
  <c r="J91" i="6"/>
  <c r="L90" i="6"/>
  <c r="J90" i="6"/>
  <c r="J89" i="6"/>
  <c r="L89" i="6" s="1"/>
  <c r="J88" i="6"/>
  <c r="L88" i="6" s="1"/>
  <c r="L87" i="6"/>
  <c r="J87" i="6"/>
  <c r="L86" i="6"/>
  <c r="J86" i="6"/>
  <c r="J85" i="6"/>
  <c r="L85" i="6" s="1"/>
  <c r="J84" i="6"/>
  <c r="L84" i="6" s="1"/>
  <c r="L83" i="6"/>
  <c r="J83" i="6"/>
  <c r="L82" i="6"/>
  <c r="J82" i="6"/>
  <c r="J81" i="6"/>
  <c r="L81" i="6" s="1"/>
  <c r="J80" i="6"/>
  <c r="L80" i="6" s="1"/>
  <c r="L79" i="6"/>
  <c r="J79" i="6"/>
  <c r="L78" i="6"/>
  <c r="J78" i="6"/>
  <c r="J77" i="6"/>
  <c r="L77" i="6" s="1"/>
  <c r="J76" i="6"/>
  <c r="L76" i="6" s="1"/>
  <c r="L75" i="6"/>
  <c r="J75" i="6"/>
  <c r="L74" i="6"/>
  <c r="J74" i="6"/>
  <c r="J73" i="6"/>
  <c r="L73" i="6" s="1"/>
  <c r="J72" i="6"/>
  <c r="L72" i="6" s="1"/>
  <c r="L71" i="6"/>
  <c r="J71" i="6"/>
  <c r="L70" i="6"/>
  <c r="J70" i="6"/>
  <c r="J69" i="6"/>
  <c r="L69" i="6" s="1"/>
  <c r="J68" i="6"/>
  <c r="L68" i="6" s="1"/>
  <c r="L67" i="6"/>
  <c r="J67" i="6"/>
  <c r="L66" i="6"/>
  <c r="J66" i="6"/>
  <c r="J65" i="6"/>
  <c r="L65" i="6" s="1"/>
  <c r="J64" i="6"/>
  <c r="L64" i="6" s="1"/>
  <c r="L63" i="6"/>
  <c r="J63" i="6"/>
  <c r="L62" i="6"/>
  <c r="J62" i="6"/>
  <c r="J61" i="6"/>
  <c r="L61" i="6" s="1"/>
  <c r="J60" i="6"/>
  <c r="L60" i="6" s="1"/>
  <c r="L59" i="6"/>
  <c r="J59" i="6"/>
  <c r="L58" i="6"/>
  <c r="J58" i="6"/>
  <c r="J57" i="6"/>
  <c r="L57" i="6" s="1"/>
  <c r="J56" i="6"/>
  <c r="L56" i="6" s="1"/>
  <c r="L55" i="6"/>
  <c r="J55" i="6"/>
  <c r="L54" i="6"/>
  <c r="J54" i="6"/>
  <c r="J53" i="6"/>
  <c r="L53" i="6" s="1"/>
  <c r="J52" i="6"/>
  <c r="L52" i="6" s="1"/>
  <c r="L51" i="6"/>
  <c r="J51" i="6"/>
  <c r="L50" i="6"/>
  <c r="J50" i="6"/>
  <c r="J49" i="6"/>
  <c r="L49" i="6" s="1"/>
  <c r="J48" i="6"/>
  <c r="L48" i="6" s="1"/>
  <c r="L47" i="6"/>
  <c r="J47" i="6"/>
  <c r="L46" i="6"/>
  <c r="J46" i="6"/>
  <c r="J45" i="6"/>
  <c r="L45" i="6" s="1"/>
  <c r="J44" i="6"/>
  <c r="L44" i="6" s="1"/>
  <c r="L43" i="6"/>
  <c r="J43" i="6"/>
  <c r="L42" i="6"/>
  <c r="J42" i="6"/>
  <c r="J41" i="6"/>
  <c r="L41" i="6" s="1"/>
  <c r="J40" i="6"/>
  <c r="L40" i="6" s="1"/>
  <c r="L39" i="6"/>
  <c r="J39" i="6"/>
  <c r="L38" i="6"/>
  <c r="J38" i="6"/>
  <c r="J37" i="6"/>
  <c r="L37" i="6" s="1"/>
  <c r="J36" i="6"/>
  <c r="L36" i="6" s="1"/>
  <c r="L35" i="6"/>
  <c r="J35" i="6"/>
  <c r="L34" i="6"/>
  <c r="J34" i="6"/>
  <c r="J33" i="6"/>
  <c r="L33" i="6" s="1"/>
  <c r="J32" i="6"/>
  <c r="L32" i="6" s="1"/>
  <c r="L31" i="6"/>
  <c r="J31" i="6"/>
  <c r="L30" i="6"/>
  <c r="J30" i="6"/>
  <c r="J29" i="6"/>
  <c r="L29" i="6" s="1"/>
  <c r="J28" i="6"/>
  <c r="L28" i="6" s="1"/>
  <c r="L27" i="6"/>
  <c r="J27" i="6"/>
  <c r="L26" i="6"/>
  <c r="J26" i="6"/>
  <c r="J25" i="6"/>
  <c r="L25" i="6" s="1"/>
  <c r="J24" i="6"/>
  <c r="L24" i="6" s="1"/>
  <c r="L23" i="6"/>
  <c r="J23" i="6"/>
  <c r="L22" i="6"/>
  <c r="J22" i="6"/>
  <c r="J21" i="6"/>
  <c r="L21" i="6" s="1"/>
  <c r="J20" i="6"/>
  <c r="L20" i="6" s="1"/>
  <c r="L19" i="6"/>
  <c r="J19" i="6"/>
  <c r="L18" i="6"/>
  <c r="J18" i="6"/>
  <c r="J17" i="6"/>
  <c r="L17" i="6" s="1"/>
  <c r="J16" i="6"/>
  <c r="L16" i="6" s="1"/>
  <c r="L15" i="6"/>
  <c r="J15" i="6"/>
  <c r="L14" i="6"/>
  <c r="J14" i="6"/>
  <c r="J13" i="6"/>
  <c r="L13" i="6" s="1"/>
  <c r="J12" i="6"/>
  <c r="L12" i="6" s="1"/>
  <c r="L11" i="6"/>
  <c r="J11" i="6"/>
  <c r="E8" i="9" s="1"/>
  <c r="G8" i="9" s="1"/>
  <c r="L10" i="6"/>
  <c r="J10" i="6"/>
  <c r="Q7" i="10" s="1"/>
  <c r="J9" i="6"/>
  <c r="L9" i="6" s="1"/>
  <c r="J8" i="6"/>
  <c r="L8" i="6" s="1"/>
  <c r="L7" i="6"/>
  <c r="J7" i="6"/>
  <c r="E7" i="9" s="1"/>
  <c r="G7" i="9" s="1"/>
  <c r="L6" i="6"/>
  <c r="J6" i="6"/>
  <c r="Q5" i="10" s="1"/>
  <c r="J5" i="6"/>
  <c r="L5" i="6" s="1"/>
  <c r="J4" i="6"/>
  <c r="L4" i="6" s="1"/>
  <c r="J9" i="1" s="1"/>
  <c r="B31" i="2"/>
  <c r="B30" i="2"/>
  <c r="E29" i="2"/>
  <c r="B29" i="2"/>
  <c r="E28" i="2"/>
  <c r="B28" i="2"/>
  <c r="E27" i="2"/>
  <c r="E26" i="2"/>
  <c r="B26" i="2"/>
  <c r="E25" i="2"/>
  <c r="B25" i="2"/>
  <c r="E24" i="2"/>
  <c r="B24" i="2"/>
  <c r="J8" i="2"/>
  <c r="E34" i="2" s="1"/>
  <c r="D8" i="2"/>
  <c r="N1" i="2"/>
  <c r="J16" i="2" s="1"/>
  <c r="M40" i="1"/>
  <c r="M39" i="1"/>
  <c r="M38" i="1"/>
  <c r="M37" i="1"/>
  <c r="M36" i="1"/>
  <c r="M35" i="1"/>
  <c r="M34" i="1"/>
  <c r="M33" i="1"/>
  <c r="E22" i="1"/>
  <c r="C22" i="1"/>
  <c r="A22" i="1"/>
  <c r="E21" i="1"/>
  <c r="C21" i="1"/>
  <c r="B21" i="1"/>
  <c r="A21" i="1"/>
  <c r="E20" i="1"/>
  <c r="C20" i="1"/>
  <c r="A20" i="1"/>
  <c r="E19" i="1"/>
  <c r="C19" i="1"/>
  <c r="B19" i="1"/>
  <c r="A19" i="1"/>
  <c r="E18" i="1"/>
  <c r="C18" i="1"/>
  <c r="A18" i="1"/>
  <c r="G5" i="1"/>
  <c r="A5" i="1"/>
  <c r="D21" i="1" l="1"/>
  <c r="G7" i="10"/>
  <c r="F21" i="1" s="1"/>
  <c r="S7" i="10"/>
  <c r="D12" i="2"/>
  <c r="G18" i="1"/>
  <c r="G13" i="1"/>
  <c r="A9" i="1"/>
  <c r="S4" i="10"/>
  <c r="G8" i="2"/>
  <c r="D16" i="2" s="1"/>
  <c r="G4" i="10"/>
  <c r="D18" i="1"/>
  <c r="D20" i="1"/>
  <c r="G6" i="10"/>
  <c r="F20" i="1" s="1"/>
  <c r="S6" i="10"/>
  <c r="S8" i="10"/>
  <c r="D22" i="1"/>
  <c r="G8" i="10"/>
  <c r="F22" i="1" s="1"/>
  <c r="N5" i="1"/>
  <c r="G5" i="10"/>
  <c r="F19" i="1" s="1"/>
  <c r="D19" i="1"/>
  <c r="S5" i="10"/>
  <c r="M6" i="7"/>
  <c r="K9" i="7"/>
  <c r="M14" i="7"/>
  <c r="K17" i="7"/>
  <c r="M22" i="7"/>
  <c r="K25" i="7"/>
  <c r="M30" i="7"/>
  <c r="K33" i="7"/>
  <c r="M38" i="7"/>
  <c r="K41" i="7"/>
  <c r="M46" i="7"/>
  <c r="K49" i="7"/>
  <c r="M54" i="7"/>
  <c r="K57" i="7"/>
  <c r="M62" i="7"/>
  <c r="K65" i="7"/>
  <c r="M70" i="7"/>
  <c r="K73" i="7"/>
  <c r="M78" i="7"/>
  <c r="K81" i="7"/>
  <c r="M86" i="7"/>
  <c r="K89" i="7"/>
  <c r="M94" i="7"/>
  <c r="K97" i="7"/>
  <c r="E5" i="9"/>
  <c r="G5" i="9" s="1"/>
  <c r="A8" i="2"/>
  <c r="M9" i="7"/>
  <c r="K20" i="7"/>
  <c r="K28" i="7"/>
  <c r="K36" i="7"/>
  <c r="K44" i="7"/>
  <c r="K52" i="7"/>
  <c r="K60" i="7"/>
  <c r="K68" i="7"/>
  <c r="K76" i="7"/>
  <c r="K84" i="7"/>
  <c r="K92" i="7"/>
  <c r="K100" i="7"/>
  <c r="M4" i="7"/>
  <c r="K7" i="7"/>
  <c r="J5" i="1" s="1"/>
  <c r="M12" i="7"/>
  <c r="G16" i="2"/>
  <c r="E6" i="9"/>
  <c r="G6" i="9" s="1"/>
  <c r="Q4" i="10"/>
  <c r="Q6" i="10"/>
  <c r="Q8" i="10"/>
  <c r="D5" i="1"/>
  <c r="N9" i="1" s="1"/>
  <c r="K11" i="7"/>
  <c r="K19" i="7"/>
  <c r="K27" i="7"/>
  <c r="K35" i="7"/>
  <c r="K43" i="7"/>
  <c r="K51" i="7"/>
  <c r="K59" i="7"/>
  <c r="K67" i="7"/>
  <c r="K75" i="7"/>
  <c r="K83" i="7"/>
  <c r="K91" i="7"/>
  <c r="K99" i="7"/>
  <c r="K14" i="7"/>
  <c r="H19" i="1" l="1"/>
  <c r="U5" i="10"/>
  <c r="J19" i="1" s="1"/>
  <c r="T5" i="10"/>
  <c r="I19" i="1" s="1"/>
  <c r="G12" i="2"/>
  <c r="G9" i="1"/>
  <c r="T4" i="10"/>
  <c r="U4" i="10" s="1"/>
  <c r="D9" i="1"/>
  <c r="A13" i="1"/>
  <c r="H18" i="1"/>
  <c r="U8" i="10"/>
  <c r="J22" i="1" s="1"/>
  <c r="T8" i="10"/>
  <c r="I22" i="1" s="1"/>
  <c r="H22" i="1"/>
  <c r="T6" i="10"/>
  <c r="I20" i="1" s="1"/>
  <c r="H20" i="1"/>
  <c r="J13" i="1"/>
  <c r="U7" i="10"/>
  <c r="J21" i="1" s="1"/>
  <c r="H21" i="1"/>
  <c r="T7" i="10"/>
  <c r="I21" i="1" s="1"/>
  <c r="F18" i="1"/>
  <c r="A12" i="2"/>
  <c r="E35" i="2" s="1"/>
  <c r="J18" i="1" l="1"/>
  <c r="A16" i="2"/>
  <c r="U6" i="10"/>
  <c r="J20" i="1" s="1"/>
  <c r="A19" i="2"/>
  <c r="I18" i="1"/>
  <c r="D13" i="1"/>
  <c r="J12" i="2"/>
</calcChain>
</file>

<file path=xl/sharedStrings.xml><?xml version="1.0" encoding="utf-8"?>
<sst xmlns="http://schemas.openxmlformats.org/spreadsheetml/2006/main" count="665" uniqueCount="365">
  <si>
    <t>لوحة متابعة حسابات المقاولات</t>
  </si>
  <si>
    <t>نظرة شاملة على المشاريع والتكاليف والتحصيلات والربحية</t>
  </si>
  <si>
    <t>إجمالي قيمة العقود</t>
  </si>
  <si>
    <t>إجمالي المستخلصات</t>
  </si>
  <si>
    <t>إجمالي التحصيلات</t>
  </si>
  <si>
    <t>غير المحصل</t>
  </si>
  <si>
    <t>مستحقات مقاولي الباطن</t>
  </si>
  <si>
    <t>إجمالي تكلفة المشاريع</t>
  </si>
  <si>
    <t>صافي الربح / الخسارة</t>
  </si>
  <si>
    <t>متوسط هامش الربح</t>
  </si>
  <si>
    <t>مستحقات الموردين</t>
  </si>
  <si>
    <t>نسبة التحصيل</t>
  </si>
  <si>
    <t>أفضل مشروع ربحية</t>
  </si>
  <si>
    <t>أقل مشروع ربحية</t>
  </si>
  <si>
    <t>أعلى مشروع تكلفة</t>
  </si>
  <si>
    <t>أعلى عميل عليه مستحقات</t>
  </si>
  <si>
    <t>المشروع</t>
  </si>
  <si>
    <t>قيمة العقد</t>
  </si>
  <si>
    <t>الإنجاز</t>
  </si>
  <si>
    <t>المستخلصات</t>
  </si>
  <si>
    <t>التحصيلات</t>
  </si>
  <si>
    <t>إجمالي التكلفة</t>
  </si>
  <si>
    <t>الربح</t>
  </si>
  <si>
    <t>هامش الربح</t>
  </si>
  <si>
    <t>التقييم</t>
  </si>
  <si>
    <t>مواد</t>
  </si>
  <si>
    <t>عمالة</t>
  </si>
  <si>
    <t>مقاول باطن</t>
  </si>
  <si>
    <t>معدات</t>
  </si>
  <si>
    <t>نقل</t>
  </si>
  <si>
    <t>مصروفات موقع</t>
  </si>
  <si>
    <t>مصروفات إدارية</t>
  </si>
  <si>
    <t>أخرى</t>
  </si>
  <si>
    <t>البيانات المعروضة تجريبية لغرض الشرح. غيّر البيانات في صفحات الإدخال وستتحدث المؤشرات والتحليلات تلقائيًا.</t>
  </si>
  <si>
    <t>تحليل مشروع واحد</t>
  </si>
  <si>
    <t>اختر المشروع من القائمة لعرض التحليل المالي والتشغيلي تلقائيًا</t>
  </si>
  <si>
    <t>اختر المشروع</t>
  </si>
  <si>
    <t>إنشاء مبنى إداري</t>
  </si>
  <si>
    <t>نسبة الإنجاز</t>
  </si>
  <si>
    <t>الربح / الخسارة</t>
  </si>
  <si>
    <t>التقييم المالي</t>
  </si>
  <si>
    <t>بند التكلفة</t>
  </si>
  <si>
    <t>القيمة</t>
  </si>
  <si>
    <t>بيانات المشروع</t>
  </si>
  <si>
    <t>العميل</t>
  </si>
  <si>
    <t>الموقع</t>
  </si>
  <si>
    <t>مقاولو باطن</t>
  </si>
  <si>
    <t>مدير المشروع</t>
  </si>
  <si>
    <t>حالة المشروع</t>
  </si>
  <si>
    <t>تاريخ البداية</t>
  </si>
  <si>
    <t>تاريخ النهاية</t>
  </si>
  <si>
    <t>مصروفات أخرى</t>
  </si>
  <si>
    <t>البيان</t>
  </si>
  <si>
    <t>المحصل</t>
  </si>
  <si>
    <t>شيت محاسبة المقاولات</t>
  </si>
  <si>
    <t>نموذج مجاني لإدارة حسابات ومشاريع المقاولات</t>
  </si>
  <si>
    <t>إعداد وتطوير: بابل للبرمجيات  |  babelsoftco.com</t>
  </si>
  <si>
    <t>الخطوة</t>
  </si>
  <si>
    <t>ماذا تفعل؟</t>
  </si>
  <si>
    <t>أضف أو عدّل المشاريع من صفحة المشاريع.</t>
  </si>
  <si>
    <t>سجّل المصروفات اليومية وربط كل عملية بكود المشروع.</t>
  </si>
  <si>
    <t>سجّل المشتريات والمدفوع والمتبقي للموردين.</t>
  </si>
  <si>
    <t>سجّل مستخلصات العملاء والتحصيلات.</t>
  </si>
  <si>
    <t>سجّل أعمال ومدفوعات مقاولي الباطن.</t>
  </si>
  <si>
    <t>تابع تكلفة وربحية كل مشروع من صفحة تحليل المشاريع.</t>
  </si>
  <si>
    <t>تابع المؤشرات والتنبيهات من لوحة التحكم Dashboard.</t>
  </si>
  <si>
    <t>ملاحظة: البيانات الموجودة داخل الملف بيانات تجريبية وهمية لغرض شرح طريقة الاستخدام. يمكنك حذف صفوف البيانات التجريبية من الجداول واستبدالها ببيانات شركتك، مع الإبقاء على صف العناوين والمعادلات.</t>
  </si>
  <si>
    <t>المشاريع</t>
  </si>
  <si>
    <t>كود المشروع</t>
  </si>
  <si>
    <t>اسم المشروع</t>
  </si>
  <si>
    <t>اسم العميل</t>
  </si>
  <si>
    <t>نوع المشروع</t>
  </si>
  <si>
    <t>تاريخ النهاية المتوقع</t>
  </si>
  <si>
    <t>مدة المشروع (يوم)</t>
  </si>
  <si>
    <t>نسبة الإنجاز %</t>
  </si>
  <si>
    <t>ملاحظات</t>
  </si>
  <si>
    <t>P001</t>
  </si>
  <si>
    <t>شركة الأفق للتجارة</t>
  </si>
  <si>
    <t>إنشاء</t>
  </si>
  <si>
    <t>القاهرة</t>
  </si>
  <si>
    <t>م. أحمد سامي</t>
  </si>
  <si>
    <t>قيد التنفيذ</t>
  </si>
  <si>
    <t>التنفيذ يسير جيدًا</t>
  </si>
  <si>
    <t>P002</t>
  </si>
  <si>
    <t>تشطيب فيلا سكنية</t>
  </si>
  <si>
    <t>أ/ محمد فؤاد</t>
  </si>
  <si>
    <t>تشطيب</t>
  </si>
  <si>
    <t>الجيزة</t>
  </si>
  <si>
    <t>م. كريم عادل</t>
  </si>
  <si>
    <t>هامش الربح يحتاج متابعة</t>
  </si>
  <si>
    <t>P003</t>
  </si>
  <si>
    <t>إنشاء مستودع تجاري</t>
  </si>
  <si>
    <t>شركة النيل للتوريدات</t>
  </si>
  <si>
    <t>العاشر من رمضان</t>
  </si>
  <si>
    <t>م. محمود رامي</t>
  </si>
  <si>
    <t>مكتمل</t>
  </si>
  <si>
    <t>تم التسليم</t>
  </si>
  <si>
    <t>P004</t>
  </si>
  <si>
    <t>تطوير مجمع مكاتب</t>
  </si>
  <si>
    <t>مجموعة الريادة</t>
  </si>
  <si>
    <t>تطوير</t>
  </si>
  <si>
    <t>القاهرة الجديدة</t>
  </si>
  <si>
    <t>م. يوسف علي</t>
  </si>
  <si>
    <t>تحصيلات متأخرة</t>
  </si>
  <si>
    <t>P005</t>
  </si>
  <si>
    <t>ترميم مبنى سكني</t>
  </si>
  <si>
    <t>اتحاد ملاك الروضة</t>
  </si>
  <si>
    <t>ترميم</t>
  </si>
  <si>
    <t>الإسكندرية</t>
  </si>
  <si>
    <t>م. شريف حسن</t>
  </si>
  <si>
    <t>تكاليف أولية مرتفعة</t>
  </si>
  <si>
    <t>المصروفات</t>
  </si>
  <si>
    <t>رقم العملية</t>
  </si>
  <si>
    <t>التاريخ</t>
  </si>
  <si>
    <t>نوع المصروف</t>
  </si>
  <si>
    <t>البند</t>
  </si>
  <si>
    <t>المورد / المستفيد</t>
  </si>
  <si>
    <t>الوصف</t>
  </si>
  <si>
    <t>المبلغ</t>
  </si>
  <si>
    <t>طريقة الدفع</t>
  </si>
  <si>
    <t>رقم المستند</t>
  </si>
  <si>
    <t>E001</t>
  </si>
  <si>
    <t>حديد</t>
  </si>
  <si>
    <t>مورد المستقبل</t>
  </si>
  <si>
    <t>توريد حديد تسليح</t>
  </si>
  <si>
    <t>بنك</t>
  </si>
  <si>
    <t>INV-101</t>
  </si>
  <si>
    <t>E002</t>
  </si>
  <si>
    <t>أجور</t>
  </si>
  <si>
    <t>طاقم الموقع</t>
  </si>
  <si>
    <t>أجور أسبوعية</t>
  </si>
  <si>
    <t>نقدي</t>
  </si>
  <si>
    <t>PAY-01</t>
  </si>
  <si>
    <t>E003</t>
  </si>
  <si>
    <t>حفار</t>
  </si>
  <si>
    <t>شركة معدات الشرق</t>
  </si>
  <si>
    <t>إيجار حفار</t>
  </si>
  <si>
    <t>EQ-17</t>
  </si>
  <si>
    <t>E004</t>
  </si>
  <si>
    <t>نقل مواد</t>
  </si>
  <si>
    <t>شركة نقل المدينة</t>
  </si>
  <si>
    <t>نقل خامات</t>
  </si>
  <si>
    <t>TR-11</t>
  </si>
  <si>
    <t>E005</t>
  </si>
  <si>
    <t>أمن ونظافة</t>
  </si>
  <si>
    <t>خدمات الموقع</t>
  </si>
  <si>
    <t>خدمات شهرية</t>
  </si>
  <si>
    <t>SITE-1</t>
  </si>
  <si>
    <t>E006</t>
  </si>
  <si>
    <t>سيراميك</t>
  </si>
  <si>
    <t>مورد الصفوة</t>
  </si>
  <si>
    <t>توريد سيراميك</t>
  </si>
  <si>
    <t>INV-202</t>
  </si>
  <si>
    <t>E007</t>
  </si>
  <si>
    <t>نقاشة</t>
  </si>
  <si>
    <t>طاقم تشطيبات</t>
  </si>
  <si>
    <t>أعمال نقاشة</t>
  </si>
  <si>
    <t>PAY-22</t>
  </si>
  <si>
    <t>E008</t>
  </si>
  <si>
    <t>كهرباء</t>
  </si>
  <si>
    <t>مقاول كهرباء</t>
  </si>
  <si>
    <t>دفعة أعمال كهرباء</t>
  </si>
  <si>
    <t>شيك</t>
  </si>
  <si>
    <t>SUB-02</t>
  </si>
  <si>
    <t>E009</t>
  </si>
  <si>
    <t>أدوات صحية</t>
  </si>
  <si>
    <t>مورد البيت الحديث</t>
  </si>
  <si>
    <t>توريد أدوات صحية</t>
  </si>
  <si>
    <t>INV-203</t>
  </si>
  <si>
    <t>E010</t>
  </si>
  <si>
    <t>متابعة</t>
  </si>
  <si>
    <t>إدارة الشركة</t>
  </si>
  <si>
    <t>تحميل إداري</t>
  </si>
  <si>
    <t>ADM-2</t>
  </si>
  <si>
    <t>E011</t>
  </si>
  <si>
    <t>خرسانة</t>
  </si>
  <si>
    <t>مورد البنيان</t>
  </si>
  <si>
    <t>دفعة خرسانة</t>
  </si>
  <si>
    <t>INV-301</t>
  </si>
  <si>
    <t>E012</t>
  </si>
  <si>
    <t>حديد إضافي</t>
  </si>
  <si>
    <t>INV-302</t>
  </si>
  <si>
    <t>E013</t>
  </si>
  <si>
    <t>أجور تنفيذ</t>
  </si>
  <si>
    <t>PAY-31</t>
  </si>
  <si>
    <t>E014</t>
  </si>
  <si>
    <t>هيكل معدني</t>
  </si>
  <si>
    <t>مقاول الصرح</t>
  </si>
  <si>
    <t>أعمال هيكل معدني</t>
  </si>
  <si>
    <t>SUB-31</t>
  </si>
  <si>
    <t>E015</t>
  </si>
  <si>
    <t>ونش</t>
  </si>
  <si>
    <t>معدات المتحدة</t>
  </si>
  <si>
    <t>إيجار ونش</t>
  </si>
  <si>
    <t>EQ-31</t>
  </si>
  <si>
    <t>E016</t>
  </si>
  <si>
    <t>قواطع</t>
  </si>
  <si>
    <t>قواطع داخلية</t>
  </si>
  <si>
    <t>INV-401</t>
  </si>
  <si>
    <t>E017</t>
  </si>
  <si>
    <t>طاقم التطوير</t>
  </si>
  <si>
    <t>PAY-41</t>
  </si>
  <si>
    <t>E018</t>
  </si>
  <si>
    <t>تكييف</t>
  </si>
  <si>
    <t>مقاول التميز</t>
  </si>
  <si>
    <t>دفعة تكييف</t>
  </si>
  <si>
    <t>SUB-41</t>
  </si>
  <si>
    <t>E019</t>
  </si>
  <si>
    <t>كابلات</t>
  </si>
  <si>
    <t>مورد الطاقة</t>
  </si>
  <si>
    <t>توريد كابلات</t>
  </si>
  <si>
    <t>INV-402</t>
  </si>
  <si>
    <t>E020</t>
  </si>
  <si>
    <t>خدمات</t>
  </si>
  <si>
    <t>SITE-4</t>
  </si>
  <si>
    <t>E021</t>
  </si>
  <si>
    <t>أسمنت</t>
  </si>
  <si>
    <t>INV-501</t>
  </si>
  <si>
    <t>E022</t>
  </si>
  <si>
    <t>تكسير وترميم</t>
  </si>
  <si>
    <t>طاقم الترميم</t>
  </si>
  <si>
    <t>PAY-51</t>
  </si>
  <si>
    <t>E023</t>
  </si>
  <si>
    <t>سقالات</t>
  </si>
  <si>
    <t>إيجار سقالات</t>
  </si>
  <si>
    <t>EQ-51</t>
  </si>
  <si>
    <t>E024</t>
  </si>
  <si>
    <t>رفع مخلفات</t>
  </si>
  <si>
    <t>نقل مخلفات</t>
  </si>
  <si>
    <t>TR-51</t>
  </si>
  <si>
    <t>E025</t>
  </si>
  <si>
    <t>تأمين</t>
  </si>
  <si>
    <t>تأمينات موقع</t>
  </si>
  <si>
    <t>SITE-5</t>
  </si>
  <si>
    <t>المشتريات</t>
  </si>
  <si>
    <t>رقم الشراء</t>
  </si>
  <si>
    <t>اسم المورد</t>
  </si>
  <si>
    <t>الصنف / الخامة</t>
  </si>
  <si>
    <t>الوحدة</t>
  </si>
  <si>
    <t>الكمية</t>
  </si>
  <si>
    <t>سعر الوحدة</t>
  </si>
  <si>
    <t>الإجمالي</t>
  </si>
  <si>
    <t>المدفوع</t>
  </si>
  <si>
    <t>المتبقي</t>
  </si>
  <si>
    <t>رقم الفاتورة</t>
  </si>
  <si>
    <t>PCH001</t>
  </si>
  <si>
    <t>حديد طن</t>
  </si>
  <si>
    <t>طن</t>
  </si>
  <si>
    <t>F-1001</t>
  </si>
  <si>
    <t>دفعة أولى</t>
  </si>
  <si>
    <t>PCH002</t>
  </si>
  <si>
    <t>آجل</t>
  </si>
  <si>
    <t>F-1002</t>
  </si>
  <si>
    <t>PCH003</t>
  </si>
  <si>
    <t>م2</t>
  </si>
  <si>
    <t>F-2001</t>
  </si>
  <si>
    <t>PCH004</t>
  </si>
  <si>
    <t>دفعة</t>
  </si>
  <si>
    <t>F-2002</t>
  </si>
  <si>
    <t>PCH005</t>
  </si>
  <si>
    <t>م3</t>
  </si>
  <si>
    <t>F-3001</t>
  </si>
  <si>
    <t>PCH006</t>
  </si>
  <si>
    <t>F-3002</t>
  </si>
  <si>
    <t>PCH007</t>
  </si>
  <si>
    <t>قواطع جبس</t>
  </si>
  <si>
    <t>F-4001</t>
  </si>
  <si>
    <t>PCH008</t>
  </si>
  <si>
    <t>كابلات كهرباء</t>
  </si>
  <si>
    <t>لفة</t>
  </si>
  <si>
    <t>F-4002</t>
  </si>
  <si>
    <t>PCH009</t>
  </si>
  <si>
    <t>F-5001</t>
  </si>
  <si>
    <t>PCH010</t>
  </si>
  <si>
    <t>دهانات</t>
  </si>
  <si>
    <t>جردل</t>
  </si>
  <si>
    <t>F-5002</t>
  </si>
  <si>
    <t>المستخلصات والتحصيلات</t>
  </si>
  <si>
    <t>رقم المستخلص</t>
  </si>
  <si>
    <t>قيمة الأعمال</t>
  </si>
  <si>
    <t>الاستقطاعات</t>
  </si>
  <si>
    <t>الضرائب</t>
  </si>
  <si>
    <t>صافي المستخلص</t>
  </si>
  <si>
    <t>المبلغ المحصل</t>
  </si>
  <si>
    <t>المبلغ المتبقي</t>
  </si>
  <si>
    <t>تاريخ التحصيل</t>
  </si>
  <si>
    <t>حالة التحصيل</t>
  </si>
  <si>
    <t>C001</t>
  </si>
  <si>
    <t>C002</t>
  </si>
  <si>
    <t>C003</t>
  </si>
  <si>
    <t>تحصيل جزئي</t>
  </si>
  <si>
    <t>C004</t>
  </si>
  <si>
    <t>C005</t>
  </si>
  <si>
    <t>C006</t>
  </si>
  <si>
    <t>C007</t>
  </si>
  <si>
    <t>C008</t>
  </si>
  <si>
    <t>C009</t>
  </si>
  <si>
    <t>تحصيل ضعيف</t>
  </si>
  <si>
    <t>C010</t>
  </si>
  <si>
    <t>متأخر</t>
  </si>
  <si>
    <t>C011</t>
  </si>
  <si>
    <t>C012</t>
  </si>
  <si>
    <t>مقاولو الباطن</t>
  </si>
  <si>
    <t>كود المقاول</t>
  </si>
  <si>
    <t>اسم المقاول</t>
  </si>
  <si>
    <t>نوع الأعمال</t>
  </si>
  <si>
    <t>قيمة التعاقد</t>
  </si>
  <si>
    <t>قيمة الأعمال المنفذة</t>
  </si>
  <si>
    <t>صافي المستحق</t>
  </si>
  <si>
    <t>رقم الهاتف</t>
  </si>
  <si>
    <t>S001</t>
  </si>
  <si>
    <t>مقاول النخبة</t>
  </si>
  <si>
    <t>نجارة مسلحة</t>
  </si>
  <si>
    <t>01000000001</t>
  </si>
  <si>
    <t>S002</t>
  </si>
  <si>
    <t>01000000002</t>
  </si>
  <si>
    <t>S003</t>
  </si>
  <si>
    <t>مقاول الدقة</t>
  </si>
  <si>
    <t>سباكة</t>
  </si>
  <si>
    <t>01000000003</t>
  </si>
  <si>
    <t>S004</t>
  </si>
  <si>
    <t>مقاول الإبداع</t>
  </si>
  <si>
    <t>01000000004</t>
  </si>
  <si>
    <t>S005</t>
  </si>
  <si>
    <t>01000000005</t>
  </si>
  <si>
    <t>S006</t>
  </si>
  <si>
    <t>مقاول المتحدة</t>
  </si>
  <si>
    <t>أرضيات صناعية</t>
  </si>
  <si>
    <t>01000000006</t>
  </si>
  <si>
    <t>S007</t>
  </si>
  <si>
    <t>S008</t>
  </si>
  <si>
    <t>مقاول الإضاءة</t>
  </si>
  <si>
    <t>01000000007</t>
  </si>
  <si>
    <t>S009</t>
  </si>
  <si>
    <t>مقاول الرواد</t>
  </si>
  <si>
    <t>ترميم واجهات</t>
  </si>
  <si>
    <t>01000000008</t>
  </si>
  <si>
    <t>الموردون</t>
  </si>
  <si>
    <t>كود المورد</t>
  </si>
  <si>
    <t>التخصص</t>
  </si>
  <si>
    <t>إجمالي المشتريات</t>
  </si>
  <si>
    <t>إجمالي المدفوع</t>
  </si>
  <si>
    <t>الرصيد المستحق</t>
  </si>
  <si>
    <t>V001</t>
  </si>
  <si>
    <t>01010000001</t>
  </si>
  <si>
    <t>V002</t>
  </si>
  <si>
    <t>01010000002</t>
  </si>
  <si>
    <t>أسمنت وخرسانة</t>
  </si>
  <si>
    <t>V003</t>
  </si>
  <si>
    <t>01010000003</t>
  </si>
  <si>
    <t>تشطيبات</t>
  </si>
  <si>
    <t>V004</t>
  </si>
  <si>
    <t>01010000004</t>
  </si>
  <si>
    <t>V005</t>
  </si>
  <si>
    <t>01010000005</t>
  </si>
  <si>
    <t>كهرباء وكابلات</t>
  </si>
  <si>
    <t>تحليل تكلفة وربحية المشاريع</t>
  </si>
  <si>
    <t>تكلفة المواد</t>
  </si>
  <si>
    <t>تكلفة العمالة</t>
  </si>
  <si>
    <t>تكلفة مقاولي الباطن</t>
  </si>
  <si>
    <t>تكلفة المعدات</t>
  </si>
  <si>
    <t>تكلفة النقل</t>
  </si>
  <si>
    <t>مصروفات الموقع</t>
  </si>
  <si>
    <t>إجمالي المصروفات</t>
  </si>
  <si>
    <t>هامش الربح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</si>
</sst>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&quot;ج.م&quot;"/>
    <numFmt numFmtId="165" formatCode="dd\-mm\-yyyy"/>
    <numFmt numFmtId="166" formatCode="0.0%"/>
  </numFmts>
  <fonts count="14">
    <font>
      <sz val="11"/>
      <name val="Carlito"/>
    </font>
    <font>
      <b/>
      <sz val="16"/>
      <color rgb="FFFFFFFF"/>
      <name val="Carlito"/>
    </font>
    <font>
      <b/>
      <sz val="12"/>
      <color rgb="FF17365D"/>
      <name val="Carlito"/>
    </font>
    <font>
      <b/>
      <sz val="11"/>
      <color rgb="FFFFFFFF"/>
      <name val="Carlito"/>
    </font>
    <font>
      <b/>
      <sz val="12"/>
      <color rgb="FF7F6000"/>
      <name val="Carlito"/>
    </font>
    <font>
      <b/>
      <sz val="14"/>
      <color rgb="FF17365D"/>
      <name val="Carlito"/>
    </font>
    <font>
      <b/>
      <sz val="14"/>
      <name val="Carlito"/>
    </font>
    <font>
      <b/>
      <sz val="14"/>
      <color rgb="FFFFFFFF"/>
      <name val="Carlito"/>
    </font>
    <font>
      <sz val="14"/>
      <name val="Carlito"/>
    </font>
    <font>
      <b/>
      <sz val="14"/>
      <color rgb="FF7F6000"/>
      <name val="Carlito"/>
    </font>
    <font>
      <b/>
      <sz val="12"/>
      <color rgb="FFFFFFFF"/>
      <name val="Carlito"/>
    </font>
    <font>
      <sz val="12"/>
      <name val="Carlito"/>
    </font>
    <font>
      <b/>
      <sz val="12"/>
      <color rgb="FF385723"/>
      <name val="Carlito"/>
    </font>
    <font>
      <i/>
      <sz val="12"/>
      <color rgb="FF666666"/>
      <name val="Carlito"/>
    </font>
  </fonts>
  <fills count="1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2F2F2"/>
      </patternFill>
    </fill>
    <fill>
      <patternFill patternType="solid">
        <fgColor rgb="FF4472C4"/>
      </patternFill>
    </fill>
    <fill>
      <patternFill patternType="solid">
        <fgColor rgb="FFFFF2CC"/>
      </patternFill>
    </fill>
    <fill>
      <patternFill patternType="solid">
        <fgColor rgb="FFF7FBFF"/>
      </patternFill>
    </fill>
    <fill>
      <patternFill patternType="solid">
        <fgColor rgb="FF70AD47"/>
      </patternFill>
    </fill>
    <fill>
      <patternFill patternType="solid">
        <fgColor rgb="FFF3F8EE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4472C4"/>
      </patternFill>
    </fill>
    <fill>
      <patternFill patternType="solid">
        <fgColor rgb="FFFFF2CC"/>
      </patternFill>
    </fill>
    <fill>
      <patternFill patternType="solid">
        <fgColor rgb="FFF7FBFF"/>
      </patternFill>
    </fill>
    <fill>
      <patternFill patternType="solid">
        <fgColor rgb="FF70AD47"/>
      </patternFill>
    </fill>
    <fill>
      <patternFill patternType="solid">
        <fgColor rgb="FFF3F8EE"/>
      </patternFill>
    </fill>
  </fills>
  <borders count="26">
    <border>
      <left/>
      <right/>
      <top/>
      <bottom/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D9D9D9"/>
      </left>
      <right/>
      <top style="thin">
        <color rgb="FFD9D9D9"/>
      </top>
      <bottom style="thin">
        <color rgb="FFB7B7B7"/>
      </bottom>
      <diagonal/>
    </border>
    <border>
      <left/>
      <right/>
      <top style="thin">
        <color rgb="FFD9D9D9"/>
      </top>
      <bottom style="thin">
        <color rgb="FFB7B7B7"/>
      </bottom>
      <diagonal/>
    </border>
    <border>
      <left/>
      <right style="thin">
        <color rgb="FFD9D9D9"/>
      </right>
      <top style="thin">
        <color rgb="FFD9D9D9"/>
      </top>
      <bottom style="thin">
        <color rgb="FFB7B7B7"/>
      </bottom>
      <diagonal/>
    </border>
    <border>
      <left style="thin">
        <color rgb="FFD9D9D9"/>
      </left>
      <right/>
      <top/>
      <bottom/>
      <diagonal/>
    </border>
    <border>
      <left/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B7B7B7"/>
      </left>
      <right/>
      <top style="thin">
        <color rgb="FFB7B7B7"/>
      </top>
      <bottom/>
      <diagonal/>
    </border>
    <border>
      <left/>
      <right/>
      <top style="thin">
        <color rgb="FFB7B7B7"/>
      </top>
      <bottom/>
      <diagonal/>
    </border>
    <border>
      <left/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/>
      <top/>
      <bottom style="thin">
        <color rgb="FFB7B7B7"/>
      </bottom>
      <diagonal/>
    </border>
    <border>
      <left/>
      <right/>
      <top/>
      <bottom style="thin">
        <color rgb="FFB7B7B7"/>
      </bottom>
      <diagonal/>
    </border>
    <border>
      <left/>
      <right style="thin">
        <color rgb="FFB7B7B7"/>
      </right>
      <top/>
      <bottom style="thin">
        <color rgb="FFB7B7B7"/>
      </bottom>
      <diagonal/>
    </border>
    <border>
      <left style="thin">
        <color rgb="FFC9B458"/>
      </left>
      <right/>
      <top style="thin">
        <color rgb="FFC9B458"/>
      </top>
      <bottom style="thin">
        <color rgb="FFC9B458"/>
      </bottom>
      <diagonal/>
    </border>
    <border>
      <left/>
      <right/>
      <top style="thin">
        <color rgb="FFC9B458"/>
      </top>
      <bottom style="thin">
        <color rgb="FFC9B458"/>
      </bottom>
      <diagonal/>
    </border>
    <border>
      <left/>
      <right style="thin">
        <color rgb="FFC9B458"/>
      </right>
      <top style="thin">
        <color rgb="FFC9B458"/>
      </top>
      <bottom style="thin">
        <color rgb="FFC9B458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0" xfId="0" applyNumberFormat="1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horizontal="right" vertical="center"/>
    </xf>
    <xf numFmtId="0" fontId="2" fillId="3" borderId="0" xfId="0" applyNumberFormat="1" applyFont="1" applyFill="1" applyBorder="1" applyAlignment="1">
      <alignment horizontal="right" vertical="center"/>
    </xf>
    <xf numFmtId="0" fontId="3" fillId="5" borderId="2" xfId="0" applyNumberFormat="1" applyFont="1" applyFill="1" applyBorder="1" applyAlignment="1">
      <alignment horizontal="right" vertical="center" wrapText="1"/>
    </xf>
    <xf numFmtId="0" fontId="3" fillId="5" borderId="3" xfId="0" applyNumberFormat="1" applyFont="1" applyFill="1" applyBorder="1" applyAlignment="1">
      <alignment horizontal="right" vertical="center" wrapText="1"/>
    </xf>
    <xf numFmtId="164" fontId="0" fillId="0" borderId="0" xfId="0" applyNumberFormat="1" applyFont="1" applyFill="1" applyBorder="1" applyAlignment="1">
      <alignment horizontal="right" vertical="center"/>
    </xf>
    <xf numFmtId="166" fontId="0" fillId="0" borderId="0" xfId="0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horizontal="center" vertical="center"/>
    </xf>
    <xf numFmtId="164" fontId="5" fillId="14" borderId="12" xfId="0" applyNumberFormat="1" applyFont="1" applyFill="1" applyBorder="1" applyAlignment="1">
      <alignment horizontal="center" vertical="center" wrapText="1"/>
    </xf>
    <xf numFmtId="164" fontId="5" fillId="14" borderId="13" xfId="0" applyNumberFormat="1" applyFont="1" applyFill="1" applyBorder="1" applyAlignment="1">
      <alignment horizontal="center" vertical="center" wrapText="1"/>
    </xf>
    <xf numFmtId="164" fontId="5" fillId="14" borderId="14" xfId="0" applyNumberFormat="1" applyFont="1" applyFill="1" applyBorder="1" applyAlignment="1">
      <alignment horizontal="center" vertical="center" wrapText="1"/>
    </xf>
    <xf numFmtId="166" fontId="5" fillId="14" borderId="12" xfId="0" applyNumberFormat="1" applyFont="1" applyFill="1" applyBorder="1" applyAlignment="1">
      <alignment horizontal="center" vertical="center" wrapText="1"/>
    </xf>
    <xf numFmtId="166" fontId="5" fillId="14" borderId="13" xfId="0" applyNumberFormat="1" applyFont="1" applyFill="1" applyBorder="1" applyAlignment="1">
      <alignment horizontal="center" vertical="center" wrapText="1"/>
    </xf>
    <xf numFmtId="166" fontId="5" fillId="14" borderId="14" xfId="0" applyNumberFormat="1" applyFont="1" applyFill="1" applyBorder="1" applyAlignment="1">
      <alignment horizontal="center" vertical="center" wrapText="1"/>
    </xf>
    <xf numFmtId="164" fontId="5" fillId="14" borderId="15" xfId="0" applyNumberFormat="1" applyFont="1" applyFill="1" applyBorder="1" applyAlignment="1">
      <alignment horizontal="center" vertical="center" wrapText="1"/>
    </xf>
    <xf numFmtId="164" fontId="5" fillId="14" borderId="16" xfId="0" applyNumberFormat="1" applyFont="1" applyFill="1" applyBorder="1" applyAlignment="1">
      <alignment horizontal="center" vertical="center" wrapText="1"/>
    </xf>
    <xf numFmtId="164" fontId="5" fillId="14" borderId="17" xfId="0" applyNumberFormat="1" applyFont="1" applyFill="1" applyBorder="1" applyAlignment="1">
      <alignment horizontal="center" vertical="center" wrapText="1"/>
    </xf>
    <xf numFmtId="166" fontId="5" fillId="14" borderId="15" xfId="0" applyNumberFormat="1" applyFont="1" applyFill="1" applyBorder="1" applyAlignment="1">
      <alignment horizontal="center" vertical="center" wrapText="1"/>
    </xf>
    <xf numFmtId="166" fontId="5" fillId="14" borderId="16" xfId="0" applyNumberFormat="1" applyFont="1" applyFill="1" applyBorder="1" applyAlignment="1">
      <alignment horizontal="center" vertical="center" wrapText="1"/>
    </xf>
    <xf numFmtId="166" fontId="5" fillId="14" borderId="17" xfId="0" applyNumberFormat="1" applyFont="1" applyFill="1" applyBorder="1" applyAlignment="1">
      <alignment horizontal="center" vertical="center" wrapText="1"/>
    </xf>
    <xf numFmtId="0" fontId="6" fillId="16" borderId="0" xfId="0" applyNumberFormat="1" applyFont="1" applyFill="1" applyBorder="1" applyAlignment="1">
      <alignment horizontal="center" vertical="center" wrapText="1"/>
    </xf>
    <xf numFmtId="166" fontId="6" fillId="16" borderId="0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right" vertical="center"/>
    </xf>
    <xf numFmtId="0" fontId="8" fillId="0" borderId="0" xfId="0" applyFont="1"/>
    <xf numFmtId="0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right" vertical="center"/>
    </xf>
    <xf numFmtId="0" fontId="10" fillId="2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right" vertical="center"/>
    </xf>
    <xf numFmtId="0" fontId="11" fillId="0" borderId="0" xfId="0" applyFont="1"/>
    <xf numFmtId="0" fontId="10" fillId="5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10" fillId="12" borderId="0" xfId="0" applyNumberFormat="1" applyFont="1" applyFill="1" applyBorder="1" applyAlignment="1">
      <alignment horizontal="center" vertical="center"/>
    </xf>
    <xf numFmtId="164" fontId="2" fillId="7" borderId="12" xfId="0" applyNumberFormat="1" applyFont="1" applyFill="1" applyBorder="1" applyAlignment="1">
      <alignment horizontal="center" vertical="center"/>
    </xf>
    <xf numFmtId="164" fontId="2" fillId="7" borderId="13" xfId="0" applyNumberFormat="1" applyFont="1" applyFill="1" applyBorder="1" applyAlignment="1">
      <alignment horizontal="center" vertical="center"/>
    </xf>
    <xf numFmtId="164" fontId="2" fillId="7" borderId="14" xfId="0" applyNumberFormat="1" applyFont="1" applyFill="1" applyBorder="1" applyAlignment="1">
      <alignment horizontal="center" vertical="center"/>
    </xf>
    <xf numFmtId="164" fontId="2" fillId="14" borderId="12" xfId="0" applyNumberFormat="1" applyFont="1" applyFill="1" applyBorder="1" applyAlignment="1">
      <alignment horizontal="center" vertical="center"/>
    </xf>
    <xf numFmtId="164" fontId="2" fillId="14" borderId="13" xfId="0" applyNumberFormat="1" applyFont="1" applyFill="1" applyBorder="1" applyAlignment="1">
      <alignment horizontal="center" vertical="center"/>
    </xf>
    <xf numFmtId="164" fontId="2" fillId="14" borderId="14" xfId="0" applyNumberFormat="1" applyFont="1" applyFill="1" applyBorder="1" applyAlignment="1">
      <alignment horizontal="center" vertical="center"/>
    </xf>
    <xf numFmtId="164" fontId="2" fillId="7" borderId="15" xfId="0" applyNumberFormat="1" applyFont="1" applyFill="1" applyBorder="1" applyAlignment="1">
      <alignment horizontal="center" vertical="center"/>
    </xf>
    <xf numFmtId="164" fontId="2" fillId="7" borderId="16" xfId="0" applyNumberFormat="1" applyFont="1" applyFill="1" applyBorder="1" applyAlignment="1">
      <alignment horizontal="center" vertical="center"/>
    </xf>
    <xf numFmtId="164" fontId="2" fillId="7" borderId="17" xfId="0" applyNumberFormat="1" applyFont="1" applyFill="1" applyBorder="1" applyAlignment="1">
      <alignment horizontal="center" vertical="center"/>
    </xf>
    <xf numFmtId="164" fontId="2" fillId="14" borderId="15" xfId="0" applyNumberFormat="1" applyFont="1" applyFill="1" applyBorder="1" applyAlignment="1">
      <alignment horizontal="center" vertical="center"/>
    </xf>
    <xf numFmtId="164" fontId="2" fillId="14" borderId="16" xfId="0" applyNumberFormat="1" applyFont="1" applyFill="1" applyBorder="1" applyAlignment="1">
      <alignment horizontal="center" vertical="center"/>
    </xf>
    <xf numFmtId="164" fontId="2" fillId="14" borderId="17" xfId="0" applyNumberFormat="1" applyFont="1" applyFill="1" applyBorder="1" applyAlignment="1">
      <alignment horizontal="center" vertical="center"/>
    </xf>
    <xf numFmtId="166" fontId="2" fillId="7" borderId="12" xfId="0" applyNumberFormat="1" applyFont="1" applyFill="1" applyBorder="1" applyAlignment="1">
      <alignment horizontal="center" vertical="center"/>
    </xf>
    <xf numFmtId="166" fontId="2" fillId="7" borderId="13" xfId="0" applyNumberFormat="1" applyFont="1" applyFill="1" applyBorder="1" applyAlignment="1">
      <alignment horizontal="center" vertical="center"/>
    </xf>
    <xf numFmtId="166" fontId="2" fillId="7" borderId="14" xfId="0" applyNumberFormat="1" applyFont="1" applyFill="1" applyBorder="1" applyAlignment="1">
      <alignment horizontal="center" vertical="center"/>
    </xf>
    <xf numFmtId="166" fontId="2" fillId="14" borderId="12" xfId="0" applyNumberFormat="1" applyFont="1" applyFill="1" applyBorder="1" applyAlignment="1">
      <alignment horizontal="center" vertical="center"/>
    </xf>
    <xf numFmtId="166" fontId="2" fillId="14" borderId="13" xfId="0" applyNumberFormat="1" applyFont="1" applyFill="1" applyBorder="1" applyAlignment="1">
      <alignment horizontal="center" vertical="center"/>
    </xf>
    <xf numFmtId="166" fontId="2" fillId="14" borderId="14" xfId="0" applyNumberFormat="1" applyFont="1" applyFill="1" applyBorder="1" applyAlignment="1">
      <alignment horizontal="center" vertical="center"/>
    </xf>
    <xf numFmtId="166" fontId="2" fillId="7" borderId="15" xfId="0" applyNumberFormat="1" applyFont="1" applyFill="1" applyBorder="1" applyAlignment="1">
      <alignment horizontal="center" vertical="center"/>
    </xf>
    <xf numFmtId="166" fontId="2" fillId="7" borderId="16" xfId="0" applyNumberFormat="1" applyFont="1" applyFill="1" applyBorder="1" applyAlignment="1">
      <alignment horizontal="center" vertical="center"/>
    </xf>
    <xf numFmtId="166" fontId="2" fillId="7" borderId="17" xfId="0" applyNumberFormat="1" applyFont="1" applyFill="1" applyBorder="1" applyAlignment="1">
      <alignment horizontal="center" vertical="center"/>
    </xf>
    <xf numFmtId="166" fontId="2" fillId="14" borderId="15" xfId="0" applyNumberFormat="1" applyFont="1" applyFill="1" applyBorder="1" applyAlignment="1">
      <alignment horizontal="center" vertical="center"/>
    </xf>
    <xf numFmtId="166" fontId="2" fillId="14" borderId="16" xfId="0" applyNumberFormat="1" applyFont="1" applyFill="1" applyBorder="1" applyAlignment="1">
      <alignment horizontal="center" vertical="center"/>
    </xf>
    <xf numFmtId="166" fontId="2" fillId="14" borderId="17" xfId="0" applyNumberFormat="1" applyFont="1" applyFill="1" applyBorder="1" applyAlignment="1">
      <alignment horizontal="center" vertical="center"/>
    </xf>
    <xf numFmtId="0" fontId="10" fillId="8" borderId="0" xfId="0" applyNumberFormat="1" applyFont="1" applyFill="1" applyBorder="1" applyAlignment="1">
      <alignment horizontal="center" vertical="center"/>
    </xf>
    <xf numFmtId="0" fontId="12" fillId="9" borderId="0" xfId="0" applyNumberFormat="1" applyFont="1" applyFill="1" applyBorder="1" applyAlignment="1">
      <alignment horizontal="center" vertical="center" wrapText="1"/>
    </xf>
    <xf numFmtId="0" fontId="10" fillId="5" borderId="4" xfId="0" applyNumberFormat="1" applyFont="1" applyFill="1" applyBorder="1" applyAlignment="1">
      <alignment horizontal="center" vertical="center" wrapText="1"/>
    </xf>
    <xf numFmtId="0" fontId="10" fillId="5" borderId="5" xfId="0" applyNumberFormat="1" applyFont="1" applyFill="1" applyBorder="1" applyAlignment="1">
      <alignment horizontal="center" vertical="center" wrapText="1"/>
    </xf>
    <xf numFmtId="0" fontId="10" fillId="5" borderId="6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center" vertical="center"/>
    </xf>
    <xf numFmtId="166" fontId="11" fillId="0" borderId="0" xfId="0" applyNumberFormat="1" applyFont="1" applyFill="1" applyBorder="1" applyAlignment="1">
      <alignment horizontal="center" vertical="center"/>
    </xf>
    <xf numFmtId="0" fontId="11" fillId="0" borderId="8" xfId="0" applyNumberFormat="1" applyFont="1" applyFill="1" applyBorder="1" applyAlignment="1">
      <alignment horizontal="center" vertical="center"/>
    </xf>
    <xf numFmtId="0" fontId="11" fillId="0" borderId="9" xfId="0" applyNumberFormat="1" applyFont="1" applyFill="1" applyBorder="1" applyAlignment="1">
      <alignment horizontal="center" vertical="center"/>
    </xf>
    <xf numFmtId="164" fontId="11" fillId="0" borderId="10" xfId="0" applyNumberFormat="1" applyFont="1" applyFill="1" applyBorder="1" applyAlignment="1">
      <alignment horizontal="center" vertical="center"/>
    </xf>
    <xf numFmtId="166" fontId="11" fillId="0" borderId="10" xfId="0" applyNumberFormat="1" applyFont="1" applyFill="1" applyBorder="1" applyAlignment="1">
      <alignment horizontal="center" vertical="center"/>
    </xf>
    <xf numFmtId="0" fontId="11" fillId="0" borderId="11" xfId="0" applyNumberFormat="1" applyFont="1" applyFill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right" vertical="center"/>
    </xf>
    <xf numFmtId="0" fontId="4" fillId="6" borderId="0" xfId="0" applyNumberFormat="1" applyFont="1" applyFill="1" applyBorder="1" applyAlignment="1">
      <alignment horizontal="center" vertical="center" wrapText="1"/>
    </xf>
    <xf numFmtId="0" fontId="7" fillId="10" borderId="0" xfId="0" applyNumberFormat="1" applyFont="1" applyFill="1" applyBorder="1" applyAlignment="1">
      <alignment horizontal="center" vertical="center" wrapText="1"/>
    </xf>
    <xf numFmtId="0" fontId="5" fillId="11" borderId="0" xfId="0" applyNumberFormat="1" applyFont="1" applyFill="1" applyBorder="1" applyAlignment="1">
      <alignment horizontal="center" vertical="center" wrapText="1"/>
    </xf>
    <xf numFmtId="0" fontId="7" fillId="12" borderId="0" xfId="0" applyNumberFormat="1" applyFont="1" applyFill="1" applyBorder="1" applyAlignment="1">
      <alignment horizontal="center" vertical="center" wrapText="1"/>
    </xf>
    <xf numFmtId="0" fontId="9" fillId="13" borderId="18" xfId="0" applyNumberFormat="1" applyFont="1" applyFill="1" applyBorder="1" applyAlignment="1">
      <alignment horizontal="center" vertical="center" wrapText="1"/>
    </xf>
    <xf numFmtId="0" fontId="9" fillId="13" borderId="19" xfId="0" applyNumberFormat="1" applyFont="1" applyFill="1" applyBorder="1" applyAlignment="1">
      <alignment horizontal="center" vertical="center" wrapText="1"/>
    </xf>
    <xf numFmtId="0" fontId="9" fillId="13" borderId="2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7" fillId="15" borderId="0" xfId="0" applyNumberFormat="1" applyFont="1" applyFill="1" applyBorder="1" applyAlignment="1">
      <alignment horizontal="center" vertical="center" wrapText="1"/>
    </xf>
    <xf numFmtId="164" fontId="6" fillId="16" borderId="0" xfId="0" applyNumberFormat="1" applyFont="1" applyFill="1" applyBorder="1" applyAlignment="1">
      <alignment horizontal="center" vertical="center" wrapText="1"/>
    </xf>
    <xf numFmtId="0" fontId="9" fillId="13" borderId="0" xfId="0" applyNumberFormat="1" applyFont="1" applyFill="1" applyBorder="1" applyAlignment="1">
      <alignment horizontal="center" vertical="center" wrapText="1"/>
    </xf>
    <xf numFmtId="0" fontId="7" fillId="12" borderId="21" xfId="0" applyNumberFormat="1" applyFont="1" applyFill="1" applyBorder="1" applyAlignment="1">
      <alignment horizontal="center" vertical="center" wrapText="1"/>
    </xf>
    <xf numFmtId="0" fontId="7" fillId="12" borderId="2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right" vertical="center" wrapText="1"/>
    </xf>
    <xf numFmtId="0" fontId="7" fillId="12" borderId="0" xfId="0" applyNumberFormat="1" applyFont="1" applyFill="1" applyBorder="1" applyAlignment="1">
      <alignment horizontal="right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center" wrapText="1"/>
    </xf>
    <xf numFmtId="0" fontId="8" fillId="0" borderId="23" xfId="0" applyNumberFormat="1" applyFont="1" applyFill="1" applyBorder="1" applyAlignment="1">
      <alignment horizontal="right" vertical="center" wrapText="1"/>
    </xf>
    <xf numFmtId="0" fontId="8" fillId="0" borderId="24" xfId="0" applyNumberFormat="1" applyFont="1" applyFill="1" applyBorder="1" applyAlignment="1">
      <alignment horizontal="right" vertical="center" wrapText="1"/>
    </xf>
    <xf numFmtId="0" fontId="8" fillId="0" borderId="25" xfId="0" applyNumberFormat="1" applyFont="1" applyFill="1" applyBorder="1" applyAlignment="1">
      <alignment horizontal="right" vertical="center" wrapText="1"/>
    </xf>
    <xf numFmtId="165" fontId="8" fillId="0" borderId="24" xfId="0" applyNumberFormat="1" applyFont="1" applyFill="1" applyBorder="1" applyAlignment="1">
      <alignment horizontal="right" vertical="center" wrapText="1"/>
    </xf>
    <xf numFmtId="165" fontId="8" fillId="0" borderId="25" xfId="0" applyNumberFormat="1" applyFont="1" applyFill="1" applyBorder="1" applyAlignment="1">
      <alignment horizontal="right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164" fontId="8" fillId="0" borderId="11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7" fillId="2" borderId="0" xfId="0" applyNumberFormat="1" applyFont="1" applyFill="1" applyBorder="1" applyAlignment="1">
      <alignment horizontal="right" vertical="center"/>
    </xf>
    <xf numFmtId="0" fontId="10" fillId="2" borderId="0" xfId="0" applyNumberFormat="1" applyFont="1" applyFill="1" applyBorder="1" applyAlignment="1">
      <alignment horizontal="right" vertical="center"/>
    </xf>
    <xf numFmtId="0" fontId="13" fillId="4" borderId="0" xfId="0" applyNumberFormat="1" applyFont="1" applyFill="1" applyBorder="1" applyAlignment="1">
      <alignment horizontal="right" vertical="center"/>
    </xf>
    <xf numFmtId="0" fontId="10" fillId="5" borderId="4" xfId="0" applyNumberFormat="1" applyFont="1" applyFill="1" applyBorder="1" applyAlignment="1">
      <alignment horizontal="right" vertical="center" wrapText="1"/>
    </xf>
    <xf numFmtId="0" fontId="10" fillId="5" borderId="5" xfId="0" applyNumberFormat="1" applyFont="1" applyFill="1" applyBorder="1" applyAlignment="1">
      <alignment horizontal="right" vertical="center" wrapText="1"/>
    </xf>
    <xf numFmtId="0" fontId="10" fillId="5" borderId="6" xfId="0" applyNumberFormat="1" applyFont="1" applyFill="1" applyBorder="1" applyAlignment="1">
      <alignment horizontal="right" vertical="center" wrapText="1"/>
    </xf>
    <xf numFmtId="0" fontId="11" fillId="0" borderId="7" xfId="0" applyNumberFormat="1" applyFont="1" applyFill="1" applyBorder="1" applyAlignment="1">
      <alignment horizontal="right" vertical="center"/>
    </xf>
    <xf numFmtId="0" fontId="11" fillId="0" borderId="0" xfId="0" applyNumberFormat="1" applyFont="1" applyFill="1" applyBorder="1" applyAlignment="1">
      <alignment horizontal="right" vertical="center" wrapText="1"/>
    </xf>
    <xf numFmtId="0" fontId="11" fillId="0" borderId="8" xfId="0" applyNumberFormat="1" applyFont="1" applyFill="1" applyBorder="1" applyAlignment="1">
      <alignment horizontal="right" vertical="center" wrapText="1"/>
    </xf>
    <xf numFmtId="0" fontId="11" fillId="0" borderId="9" xfId="0" applyNumberFormat="1" applyFont="1" applyFill="1" applyBorder="1" applyAlignment="1">
      <alignment horizontal="right" vertical="center"/>
    </xf>
    <xf numFmtId="0" fontId="11" fillId="0" borderId="10" xfId="0" applyNumberFormat="1" applyFont="1" applyFill="1" applyBorder="1" applyAlignment="1">
      <alignment horizontal="right" vertical="center" wrapText="1"/>
    </xf>
    <xf numFmtId="0" fontId="11" fillId="0" borderId="11" xfId="0" applyNumberFormat="1" applyFont="1" applyFill="1" applyBorder="1" applyAlignment="1">
      <alignment horizontal="right" vertical="center" wrapText="1"/>
    </xf>
    <xf numFmtId="0" fontId="4" fillId="6" borderId="0" xfId="0" applyNumberFormat="1" applyFont="1" applyFill="1" applyBorder="1" applyAlignment="1">
      <alignment horizontal="right" vertical="center" wrapText="1"/>
    </xf>
    <xf numFmtId="0" fontId="4" fillId="6" borderId="0" xfId="0" applyNumberFormat="1" applyFont="1" applyFill="1" applyBorder="1" applyAlignment="1">
      <alignment horizontal="center" vertical="center" wrapText="1"/>
    </xf>
    <xf numFmtId="0" fontId="7" fillId="5" borderId="1" xfId="0" applyNumberFormat="1" applyFont="1" applyFill="1" applyBorder="1" applyAlignment="1">
      <alignment horizontal="center" vertical="center" wrapText="1"/>
    </xf>
    <xf numFmtId="0" fontId="7" fillId="5" borderId="2" xfId="0" applyNumberFormat="1" applyFont="1" applyFill="1" applyBorder="1" applyAlignment="1">
      <alignment horizontal="right" vertical="center" wrapText="1"/>
    </xf>
    <xf numFmtId="0" fontId="7" fillId="5" borderId="3" xfId="0" applyNumberFormat="1" applyFont="1" applyFill="1" applyBorder="1" applyAlignment="1">
      <alignment horizontal="right" vertical="center" wrapText="1"/>
    </xf>
    <xf numFmtId="165" fontId="8" fillId="0" borderId="0" xfId="0" applyNumberFormat="1" applyFont="1" applyFill="1" applyBorder="1" applyAlignment="1">
      <alignment horizontal="right" vertical="center"/>
    </xf>
    <xf numFmtId="0" fontId="10" fillId="5" borderId="1" xfId="0" applyNumberFormat="1" applyFont="1" applyFill="1" applyBorder="1" applyAlignment="1">
      <alignment horizontal="center" vertical="center" wrapText="1"/>
    </xf>
    <xf numFmtId="0" fontId="10" fillId="5" borderId="2" xfId="0" applyNumberFormat="1" applyFont="1" applyFill="1" applyBorder="1" applyAlignment="1">
      <alignment horizontal="right" vertical="center" wrapText="1"/>
    </xf>
    <xf numFmtId="0" fontId="10" fillId="5" borderId="3" xfId="0" applyNumberFormat="1" applyFont="1" applyFill="1" applyBorder="1" applyAlignment="1">
      <alignment horizontal="right" vertical="center" wrapText="1"/>
    </xf>
    <xf numFmtId="165" fontId="11" fillId="0" borderId="0" xfId="0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0" fontId="10" fillId="2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5" borderId="2" xfId="0" applyNumberFormat="1" applyFont="1" applyFill="1" applyBorder="1" applyAlignment="1">
      <alignment horizontal="center" vertical="center" wrapText="1"/>
    </xf>
    <xf numFmtId="0" fontId="10" fillId="5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workbookViewId="0">
      <selection activeCell="K16" sqref="K16"/>
    </sheetView>
  </sheetViews>
  <sheetFormatPr defaultRowHeight="15"/>
  <cols>
    <col min="1" max="2" width="14.796875" style="33" bestFit="1" customWidth="1"/>
    <col min="3" max="3" width="8.8984375" style="33" bestFit="1" customWidth="1"/>
    <col min="4" max="5" width="14.796875" style="33" bestFit="1" customWidth="1"/>
    <col min="6" max="6" width="12.796875" style="33" bestFit="1" customWidth="1"/>
    <col min="7" max="7" width="14.796875" style="33" bestFit="1" customWidth="1"/>
    <col min="8" max="8" width="12.796875" style="33" bestFit="1" customWidth="1"/>
    <col min="9" max="9" width="8.8984375" style="33" bestFit="1" customWidth="1"/>
    <col min="10" max="10" width="12.796875" style="33" bestFit="1" customWidth="1"/>
    <col min="11" max="12" width="8.796875" style="33"/>
    <col min="13" max="13" width="14.796875" style="33" bestFit="1" customWidth="1"/>
    <col min="14" max="14" width="12.796875" style="33" bestFit="1" customWidth="1"/>
    <col min="15" max="16384" width="8.796875" style="33"/>
  </cols>
  <sheetData>
    <row r="1" spans="1:21" ht="15.6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2"/>
      <c r="P1" s="32"/>
      <c r="Q1" s="32"/>
      <c r="R1" s="32"/>
      <c r="S1" s="32"/>
      <c r="T1" s="32"/>
      <c r="U1" s="32"/>
    </row>
    <row r="2" spans="1:21" ht="15.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2"/>
      <c r="P2" s="32"/>
      <c r="Q2" s="32"/>
      <c r="R2" s="32"/>
      <c r="S2" s="32"/>
      <c r="T2" s="32"/>
      <c r="U2" s="32"/>
    </row>
    <row r="3" spans="1:21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1" ht="15.6">
      <c r="A4" s="34" t="s">
        <v>2</v>
      </c>
      <c r="B4" s="34"/>
      <c r="C4" s="34"/>
      <c r="D4" s="34" t="s">
        <v>3</v>
      </c>
      <c r="E4" s="34"/>
      <c r="F4" s="34"/>
      <c r="G4" s="34" t="s">
        <v>4</v>
      </c>
      <c r="H4" s="34"/>
      <c r="I4" s="34"/>
      <c r="J4" s="34" t="s">
        <v>5</v>
      </c>
      <c r="K4" s="34"/>
      <c r="L4" s="34"/>
      <c r="M4" s="35"/>
      <c r="N4" s="36" t="s">
        <v>6</v>
      </c>
      <c r="O4" s="36"/>
      <c r="P4" s="36"/>
      <c r="Q4" s="32"/>
      <c r="R4" s="32"/>
      <c r="S4" s="32"/>
      <c r="T4" s="32"/>
      <c r="U4" s="32"/>
    </row>
    <row r="5" spans="1:21" ht="15.6">
      <c r="A5" s="37">
        <f>SUM(المشاريع!F4:F8)</f>
        <v>9500000</v>
      </c>
      <c r="B5" s="38"/>
      <c r="C5" s="39"/>
      <c r="D5" s="37">
        <f>SUM('المستخلصات والتحصيلات'!I4:I100)</f>
        <v>5167800</v>
      </c>
      <c r="E5" s="38"/>
      <c r="F5" s="39"/>
      <c r="G5" s="37">
        <f>SUM('المستخلصات والتحصيلات'!J4:J100)</f>
        <v>4533000</v>
      </c>
      <c r="H5" s="38"/>
      <c r="I5" s="39"/>
      <c r="J5" s="37">
        <f>SUM('المستخلصات والتحصيلات'!K4:K100)</f>
        <v>634800</v>
      </c>
      <c r="K5" s="38"/>
      <c r="L5" s="39"/>
      <c r="M5" s="35"/>
      <c r="N5" s="40">
        <f>SUM('مقاولو الباطن'!K4:K100)</f>
        <v>345000</v>
      </c>
      <c r="O5" s="41"/>
      <c r="P5" s="42"/>
      <c r="Q5" s="32"/>
      <c r="R5" s="32"/>
      <c r="S5" s="32"/>
      <c r="T5" s="32"/>
      <c r="U5" s="32"/>
    </row>
    <row r="6" spans="1:21" ht="15.6">
      <c r="A6" s="43"/>
      <c r="B6" s="44"/>
      <c r="C6" s="45"/>
      <c r="D6" s="43"/>
      <c r="E6" s="44"/>
      <c r="F6" s="45"/>
      <c r="G6" s="43"/>
      <c r="H6" s="44"/>
      <c r="I6" s="45"/>
      <c r="J6" s="43"/>
      <c r="K6" s="44"/>
      <c r="L6" s="45"/>
      <c r="M6" s="35"/>
      <c r="N6" s="46"/>
      <c r="O6" s="47"/>
      <c r="P6" s="48"/>
      <c r="Q6" s="32"/>
      <c r="R6" s="32"/>
      <c r="S6" s="32"/>
      <c r="T6" s="32"/>
      <c r="U6" s="32"/>
    </row>
    <row r="7" spans="1:21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2"/>
      <c r="R7" s="32"/>
      <c r="S7" s="32"/>
      <c r="T7" s="32"/>
      <c r="U7" s="32"/>
    </row>
    <row r="8" spans="1:21" ht="15.6">
      <c r="A8" s="34" t="s">
        <v>7</v>
      </c>
      <c r="B8" s="34"/>
      <c r="C8" s="34"/>
      <c r="D8" s="34" t="s">
        <v>8</v>
      </c>
      <c r="E8" s="34"/>
      <c r="F8" s="34"/>
      <c r="G8" s="34" t="s">
        <v>9</v>
      </c>
      <c r="H8" s="34"/>
      <c r="I8" s="34"/>
      <c r="J8" s="34" t="s">
        <v>10</v>
      </c>
      <c r="K8" s="34"/>
      <c r="L8" s="34"/>
      <c r="M8" s="35"/>
      <c r="N8" s="36" t="s">
        <v>11</v>
      </c>
      <c r="O8" s="36"/>
      <c r="P8" s="36"/>
      <c r="Q8" s="32"/>
      <c r="R8" s="32"/>
      <c r="S8" s="32"/>
      <c r="T8" s="32"/>
      <c r="U8" s="32"/>
    </row>
    <row r="9" spans="1:21" ht="15.6">
      <c r="A9" s="37">
        <f>SUM('تحليل المشاريع'!R4:R8)</f>
        <v>3309000</v>
      </c>
      <c r="B9" s="38"/>
      <c r="C9" s="39"/>
      <c r="D9" s="37">
        <f>SUM('تحليل المشاريع'!S4:S8)</f>
        <v>1858800</v>
      </c>
      <c r="E9" s="38"/>
      <c r="F9" s="39"/>
      <c r="G9" s="49">
        <f>IFERROR(SUM('تحليل المشاريع'!S4:S8)/SUM('تحليل المشاريع'!E4:E8),0)</f>
        <v>0.35968884244746313</v>
      </c>
      <c r="H9" s="50"/>
      <c r="I9" s="51"/>
      <c r="J9" s="37">
        <f>SUM(المشتريات!L4:L100)</f>
        <v>981200</v>
      </c>
      <c r="K9" s="38"/>
      <c r="L9" s="39"/>
      <c r="M9" s="35"/>
      <c r="N9" s="52">
        <f>IFERROR(G5/D5,0)</f>
        <v>0.87716242888656681</v>
      </c>
      <c r="O9" s="53"/>
      <c r="P9" s="54"/>
      <c r="Q9" s="32"/>
      <c r="R9" s="32"/>
      <c r="S9" s="32"/>
      <c r="T9" s="32"/>
      <c r="U9" s="32"/>
    </row>
    <row r="10" spans="1:21" ht="15.6">
      <c r="A10" s="43"/>
      <c r="B10" s="44"/>
      <c r="C10" s="45"/>
      <c r="D10" s="43"/>
      <c r="E10" s="44"/>
      <c r="F10" s="45"/>
      <c r="G10" s="55"/>
      <c r="H10" s="56"/>
      <c r="I10" s="57"/>
      <c r="J10" s="43"/>
      <c r="K10" s="44"/>
      <c r="L10" s="45"/>
      <c r="M10" s="35"/>
      <c r="N10" s="58"/>
      <c r="O10" s="59"/>
      <c r="P10" s="60"/>
      <c r="Q10" s="32"/>
      <c r="R10" s="32"/>
      <c r="S10" s="32"/>
      <c r="T10" s="32"/>
      <c r="U10" s="32"/>
    </row>
    <row r="11" spans="1:2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2"/>
      <c r="R11" s="32"/>
      <c r="S11" s="32"/>
      <c r="T11" s="32"/>
      <c r="U11" s="32"/>
    </row>
    <row r="12" spans="1:21" ht="15.6">
      <c r="A12" s="61" t="s">
        <v>12</v>
      </c>
      <c r="B12" s="61"/>
      <c r="C12" s="61"/>
      <c r="D12" s="61" t="s">
        <v>13</v>
      </c>
      <c r="E12" s="61"/>
      <c r="F12" s="61"/>
      <c r="G12" s="61" t="s">
        <v>14</v>
      </c>
      <c r="H12" s="61"/>
      <c r="I12" s="61"/>
      <c r="J12" s="61" t="s">
        <v>15</v>
      </c>
      <c r="K12" s="61"/>
      <c r="L12" s="61"/>
      <c r="M12" s="35"/>
      <c r="N12" s="35"/>
      <c r="O12" s="35"/>
      <c r="P12" s="35"/>
      <c r="Q12" s="32"/>
      <c r="R12" s="32"/>
      <c r="S12" s="32"/>
      <c r="T12" s="32"/>
      <c r="U12" s="32"/>
    </row>
    <row r="13" spans="1:21" ht="46.8">
      <c r="A13" s="62" t="str">
        <f>IF('تحليل المشاريع'!S4=MAX('تحليل المشاريع'!S4:S8),'تحليل المشاريع'!B4,IF('تحليل المشاريع'!S5=MAX('تحليل المشاريع'!S4:S8),'تحليل المشاريع'!B5,IF('تحليل المشاريع'!S6=MAX('تحليل المشاريع'!S4:S8),'تحليل المشاريع'!B6,IF('تحليل المشاريع'!S7=MAX('تحليل المشاريع'!S4:S8),'تحليل المشاريع'!B7,'تحليل المشاريع'!B8))))&amp;" | "&amp;TEXT(MAX('تحليل المشاريع'!S4:S8),"#,##0")&amp;" ج.م"</f>
        <v>إنشاء مبنى إداري | 916,000 ج.م</v>
      </c>
      <c r="B13" s="62"/>
      <c r="C13" s="62"/>
      <c r="D13" s="62" t="str">
        <f>IF('تحليل المشاريع'!T4=MIN('تحليل المشاريع'!T4:T8),'تحليل المشاريع'!B4,IF('تحليل المشاريع'!T5=MIN('تحليل المشاريع'!T4:T8),'تحليل المشاريع'!B5,IF('تحليل المشاريع'!T6=MIN('تحليل المشاريع'!T4:T8),'تحليل المشاريع'!B6,IF('تحليل المشاريع'!T7=MIN('تحليل المشاريع'!T4:T8),'تحليل المشاريع'!B7,'تحليل المشاريع'!B8))))&amp;" | "&amp;TEXT(MIN('تحليل المشاريع'!T4:T8),"0.0%")</f>
        <v>ترميم مبنى سكني | -4.0%</v>
      </c>
      <c r="E13" s="62"/>
      <c r="F13" s="62"/>
      <c r="G13" s="62" t="str">
        <f>IF('تحليل المشاريع'!R4=MAX('تحليل المشاريع'!R4:R8),'تحليل المشاريع'!B4,IF('تحليل المشاريع'!R5=MAX('تحليل المشاريع'!R4:R8),'تحليل المشاريع'!B5,IF('تحليل المشاريع'!R6=MAX('تحليل المشاريع'!R4:R8),'تحليل المشاريع'!B6,IF('تحليل المشاريع'!R7=MAX('تحليل المشاريع'!R4:R8),'تحليل المشاريع'!B7,'تحليل المشاريع'!B8))))&amp;" | "&amp;TEXT(MAX('تحليل المشاريع'!R4:R8),"#,##0")&amp;" ج.م"</f>
        <v>إنشاء مستودع تجاري | 1,490,000 ج.م</v>
      </c>
      <c r="H13" s="62"/>
      <c r="I13" s="62"/>
      <c r="J13" s="62" t="str">
        <f>IF('المستخلصات والتحصيلات'!K4=MAX('المستخلصات والتحصيلات'!K4:K15),'المستخلصات والتحصيلات'!E4,IF('المستخلصات والتحصيلات'!K5=MAX('المستخلصات والتحصيلات'!K4:K15),'المستخلصات والتحصيلات'!E5,IF('المستخلصات والتحصيلات'!K6=MAX('المستخلصات والتحصيلات'!K4:K15),'المستخلصات والتحصيلات'!E6,IF('المستخلصات والتحصيلات'!K7=MAX('المستخلصات والتحصيلات'!K4:K15),'المستخلصات والتحصيلات'!E7,IF('المستخلصات والتحصيلات'!K8=MAX('المستخلصات والتحصيلات'!K4:K15),'المستخلصات والتحصيلات'!E8,IF('المستخلصات والتحصيلات'!K9=MAX('المستخلصات والتحصيلات'!K4:K15),'المستخلصات والتحصيلات'!E9,IF('المستخلصات والتحصيلات'!K10=MAX('المستخلصات والتحصيلات'!K4:K15),'المستخلصات والتحصيلات'!E10,IF('المستخلصات والتحصيلات'!K11=MAX('المستخلصات والتحصيلات'!K4:K15),'المستخلصات والتحصيلات'!E11,IF('المستخلصات والتحصيلات'!K12=MAX('المستخلصات والتحصيلات'!K4:K15),'المستخلصات والتحصيلات'!E12,IF('المستخلصات والتحصيلات'!K13=MAX('المستخلصات والتحصيلات'!K4:K15),'المستخلصات والتحصيلات'!E13,IF('المستخلصات والتحصيلات'!K14=MAX('المستخلصات والتحصيلات'!K4:K15),'المستخلصات والتحصيلات'!E14,'المستخلصات والتحصيلات'!E15)))))))))))&amp;" | "&amp;TEXT(MAX('المستخلصات والتحصيلات'!K4:K15),"#,##0")&amp;" ج.م"</f>
        <v>مجموعة الريادة | 191,600 ج.م</v>
      </c>
      <c r="K13" s="62"/>
      <c r="L13" s="62"/>
      <c r="M13" s="35"/>
      <c r="N13" s="35"/>
      <c r="O13" s="35"/>
      <c r="P13" s="35"/>
      <c r="Q13" s="32"/>
      <c r="R13" s="32"/>
      <c r="S13" s="32"/>
      <c r="T13" s="32"/>
      <c r="U13" s="32"/>
    </row>
    <row r="14" spans="1:21" ht="15.6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5"/>
      <c r="N14" s="35"/>
      <c r="O14" s="35"/>
      <c r="P14" s="35"/>
      <c r="Q14" s="32"/>
      <c r="R14" s="32"/>
      <c r="S14" s="32"/>
      <c r="T14" s="32"/>
      <c r="U14" s="32"/>
    </row>
    <row r="15" spans="1:21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</row>
    <row r="16" spans="1:21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</row>
    <row r="17" spans="1:21" ht="15.6">
      <c r="A17" s="63" t="s">
        <v>16</v>
      </c>
      <c r="B17" s="64" t="s">
        <v>17</v>
      </c>
      <c r="C17" s="64" t="s">
        <v>18</v>
      </c>
      <c r="D17" s="64" t="s">
        <v>19</v>
      </c>
      <c r="E17" s="64" t="s">
        <v>20</v>
      </c>
      <c r="F17" s="64" t="s">
        <v>5</v>
      </c>
      <c r="G17" s="64" t="s">
        <v>21</v>
      </c>
      <c r="H17" s="64" t="s">
        <v>22</v>
      </c>
      <c r="I17" s="64" t="s">
        <v>23</v>
      </c>
      <c r="J17" s="65" t="s">
        <v>24</v>
      </c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</row>
    <row r="18" spans="1:21">
      <c r="A18" s="66" t="str">
        <f>'تحليل المشاريع'!B4</f>
        <v>إنشاء مبنى إداري</v>
      </c>
      <c r="B18" s="67">
        <f>'تحليل المشاريع'!C4</f>
        <v>2500000</v>
      </c>
      <c r="C18" s="68">
        <f>'تحليل المشاريع'!D4</f>
        <v>0.72</v>
      </c>
      <c r="D18" s="67">
        <f>'تحليل المشاريع'!E4</f>
        <v>1296000</v>
      </c>
      <c r="E18" s="67">
        <f>'تحليل المشاريع'!F4</f>
        <v>1205000</v>
      </c>
      <c r="F18" s="67">
        <f>'تحليل المشاريع'!G4</f>
        <v>91000</v>
      </c>
      <c r="G18" s="67">
        <f>'تحليل المشاريع'!R4</f>
        <v>380000</v>
      </c>
      <c r="H18" s="67">
        <f>'تحليل المشاريع'!S4</f>
        <v>916000</v>
      </c>
      <c r="I18" s="68">
        <f>'تحليل المشاريع'!T4</f>
        <v>0.70679012345679015</v>
      </c>
      <c r="J18" s="69" t="str">
        <f>'تحليل المشاريع'!U4</f>
        <v>ممتاز</v>
      </c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</row>
    <row r="19" spans="1:21">
      <c r="A19" s="66" t="str">
        <f>'تحليل المشاريع'!B5</f>
        <v>تشطيب فيلا سكنية</v>
      </c>
      <c r="B19" s="67">
        <f>'تحليل المشاريع'!C5</f>
        <v>1200000</v>
      </c>
      <c r="C19" s="68">
        <f>'تحليل المشاريع'!D5</f>
        <v>0.88</v>
      </c>
      <c r="D19" s="67">
        <f>'تحليل المشاريع'!E5</f>
        <v>648000</v>
      </c>
      <c r="E19" s="67">
        <f>'تحليل المشاريع'!F5</f>
        <v>610000</v>
      </c>
      <c r="F19" s="67">
        <f>'تحليل المشاريع'!G5</f>
        <v>38000</v>
      </c>
      <c r="G19" s="67">
        <f>'تحليل المشاريع'!R5</f>
        <v>560000</v>
      </c>
      <c r="H19" s="67">
        <f>'تحليل المشاريع'!S5</f>
        <v>88000</v>
      </c>
      <c r="I19" s="68">
        <f>'تحليل المشاريع'!T5</f>
        <v>0.13580246913580246</v>
      </c>
      <c r="J19" s="69" t="str">
        <f>'تحليل المشاريع'!U5</f>
        <v>جيد</v>
      </c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</row>
    <row r="20" spans="1:21">
      <c r="A20" s="66" t="str">
        <f>'تحليل المشاريع'!B6</f>
        <v>إنشاء مستودع تجاري</v>
      </c>
      <c r="B20" s="67">
        <f>'تحليل المشاريع'!C6</f>
        <v>3000000</v>
      </c>
      <c r="C20" s="68">
        <f>'تحليل المشاريع'!D6</f>
        <v>1</v>
      </c>
      <c r="D20" s="67">
        <f>'تحليل المشاريع'!E6</f>
        <v>2268000</v>
      </c>
      <c r="E20" s="67">
        <f>'تحليل المشاريع'!F6</f>
        <v>2268000</v>
      </c>
      <c r="F20" s="67">
        <f>'تحليل المشاريع'!G6</f>
        <v>0</v>
      </c>
      <c r="G20" s="67">
        <f>'تحليل المشاريع'!R6</f>
        <v>1490000</v>
      </c>
      <c r="H20" s="67">
        <f>'تحليل المشاريع'!S6</f>
        <v>778000</v>
      </c>
      <c r="I20" s="68">
        <f>'تحليل المشاريع'!T6</f>
        <v>0.34303350970017638</v>
      </c>
      <c r="J20" s="69" t="str">
        <f>'تحليل المشاريع'!U6</f>
        <v>ممتاز</v>
      </c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</row>
    <row r="21" spans="1:21">
      <c r="A21" s="66" t="str">
        <f>'تحليل المشاريع'!B7</f>
        <v>تطوير مجمع مكاتب</v>
      </c>
      <c r="B21" s="67">
        <f>'تحليل المشاريع'!C7</f>
        <v>1850000</v>
      </c>
      <c r="C21" s="68">
        <f>'تحليل المشاريع'!D7</f>
        <v>0.41</v>
      </c>
      <c r="D21" s="67">
        <f>'تحليل المشاريع'!E7</f>
        <v>631800</v>
      </c>
      <c r="E21" s="67">
        <f>'تحليل المشاريع'!F7</f>
        <v>280000</v>
      </c>
      <c r="F21" s="67">
        <f>'تحليل المشاريع'!G7</f>
        <v>351800</v>
      </c>
      <c r="G21" s="67">
        <f>'تحليل المشاريع'!R7</f>
        <v>542000</v>
      </c>
      <c r="H21" s="67">
        <f>'تحليل المشاريع'!S7</f>
        <v>89800</v>
      </c>
      <c r="I21" s="68">
        <f>'تحليل المشاريع'!T7</f>
        <v>0.14213358657803102</v>
      </c>
      <c r="J21" s="69" t="str">
        <f>'تحليل المشاريع'!U7</f>
        <v>جيد</v>
      </c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</row>
    <row r="22" spans="1:21">
      <c r="A22" s="70" t="str">
        <f>'تحليل المشاريع'!B8</f>
        <v>ترميم مبنى سكني</v>
      </c>
      <c r="B22" s="71">
        <f>'تحليل المشاريع'!C8</f>
        <v>950000</v>
      </c>
      <c r="C22" s="72">
        <f>'تحليل المشاريع'!D8</f>
        <v>0.28000000000000003</v>
      </c>
      <c r="D22" s="71">
        <f>'تحليل المشاريع'!E8</f>
        <v>324000</v>
      </c>
      <c r="E22" s="71">
        <f>'تحليل المشاريع'!F8</f>
        <v>170000</v>
      </c>
      <c r="F22" s="71">
        <f>'تحليل المشاريع'!G8</f>
        <v>154000</v>
      </c>
      <c r="G22" s="71">
        <f>'تحليل المشاريع'!R8</f>
        <v>337000</v>
      </c>
      <c r="H22" s="71">
        <f>'تحليل المشاريع'!S8</f>
        <v>-13000</v>
      </c>
      <c r="I22" s="72">
        <f>'تحليل المشاريع'!T8</f>
        <v>-4.0123456790123455E-2</v>
      </c>
      <c r="J22" s="73" t="str">
        <f>'تحليل المشاريع'!U8</f>
        <v>خطر</v>
      </c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</row>
    <row r="23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</row>
    <row r="24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</row>
    <row r="25" spans="1:2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1:2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spans="1:2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</row>
    <row r="28" spans="1:2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</row>
    <row r="29" spans="1:2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</row>
    <row r="30" spans="1:2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</row>
    <row r="31" spans="1:2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</row>
    <row r="32" spans="1:2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</row>
    <row r="33" spans="1:2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 t="s">
        <v>25</v>
      </c>
      <c r="M33" s="74">
        <f>SUMIF(المصروفات!$E$4:$E$100,L33,المصروفات!$I$4:$I$100)</f>
        <v>1578000</v>
      </c>
      <c r="N33" s="32"/>
      <c r="O33" s="32"/>
      <c r="P33" s="32"/>
      <c r="Q33" s="32"/>
      <c r="R33" s="32"/>
      <c r="S33" s="32"/>
      <c r="T33" s="32"/>
      <c r="U33" s="32"/>
    </row>
    <row r="34" spans="1:2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 t="s">
        <v>26</v>
      </c>
      <c r="M34" s="74">
        <f>SUMIF(المصروفات!$E$4:$E$100,L34,المصروفات!$I$4:$I$100)</f>
        <v>680000</v>
      </c>
      <c r="N34" s="32"/>
      <c r="O34" s="32"/>
      <c r="P34" s="32"/>
      <c r="Q34" s="32"/>
      <c r="R34" s="32"/>
      <c r="S34" s="32"/>
      <c r="T34" s="32"/>
      <c r="U34" s="32"/>
    </row>
    <row r="35" spans="1:2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 t="s">
        <v>27</v>
      </c>
      <c r="M35" s="74">
        <f>SUMIF(المصروفات!$E$4:$E$100,L35,المصروفات!$I$4:$I$100)</f>
        <v>690000</v>
      </c>
      <c r="N35" s="32"/>
      <c r="O35" s="32"/>
      <c r="P35" s="32"/>
      <c r="Q35" s="32"/>
      <c r="R35" s="32"/>
      <c r="S35" s="32"/>
      <c r="T35" s="32"/>
      <c r="U35" s="32"/>
    </row>
    <row r="36" spans="1:2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 t="s">
        <v>28</v>
      </c>
      <c r="M36" s="74">
        <f>SUMIF(المصروفات!$E$4:$E$100,L36,المصروفات!$I$4:$I$100)</f>
        <v>200000</v>
      </c>
      <c r="N36" s="32"/>
      <c r="O36" s="32"/>
      <c r="P36" s="32"/>
      <c r="Q36" s="32"/>
      <c r="R36" s="32"/>
      <c r="S36" s="32"/>
      <c r="T36" s="32"/>
      <c r="U36" s="32"/>
    </row>
    <row r="37" spans="1:2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 t="s">
        <v>29</v>
      </c>
      <c r="M37" s="74">
        <f>SUMIF(المصروفات!$E$4:$E$100,L37,المصروفات!$I$4:$I$100)</f>
        <v>60000</v>
      </c>
      <c r="N37" s="32"/>
      <c r="O37" s="32"/>
      <c r="P37" s="32"/>
      <c r="Q37" s="32"/>
      <c r="R37" s="32"/>
      <c r="S37" s="32"/>
      <c r="T37" s="32"/>
      <c r="U37" s="32"/>
    </row>
    <row r="38" spans="1:2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 t="s">
        <v>30</v>
      </c>
      <c r="M38" s="74">
        <f>SUMIF(المصروفات!$E$4:$E$100,L38,المصروفات!$I$4:$I$100)</f>
        <v>66000</v>
      </c>
      <c r="N38" s="32"/>
      <c r="O38" s="32"/>
      <c r="P38" s="32"/>
      <c r="Q38" s="32"/>
      <c r="R38" s="32"/>
      <c r="S38" s="32"/>
      <c r="T38" s="32"/>
      <c r="U38" s="32"/>
    </row>
    <row r="39" spans="1:2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 t="s">
        <v>31</v>
      </c>
      <c r="M39" s="74">
        <f>SUMIF(المصروفات!$E$4:$E$100,L39,المصروفات!$I$4:$I$100)</f>
        <v>35000</v>
      </c>
      <c r="N39" s="32"/>
      <c r="O39" s="32"/>
      <c r="P39" s="32"/>
      <c r="Q39" s="32"/>
      <c r="R39" s="32"/>
      <c r="S39" s="32"/>
      <c r="T39" s="32"/>
      <c r="U39" s="32"/>
    </row>
    <row r="40" spans="1:2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 t="s">
        <v>32</v>
      </c>
      <c r="M40" s="74">
        <f>SUMIF(المصروفات!$E$4:$E$100,L40,المصروفات!$I$4:$I$100)</f>
        <v>0</v>
      </c>
      <c r="N40" s="32"/>
      <c r="O40" s="32"/>
      <c r="P40" s="32"/>
      <c r="Q40" s="32"/>
      <c r="R40" s="32"/>
      <c r="S40" s="32"/>
      <c r="T40" s="32"/>
      <c r="U40" s="32"/>
    </row>
    <row r="41" spans="1:2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</row>
    <row r="42" spans="1:21" ht="93.6">
      <c r="A42" s="75" t="s">
        <v>33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32"/>
      <c r="P42" s="32"/>
      <c r="Q42" s="32"/>
      <c r="R42" s="32"/>
      <c r="S42" s="32"/>
      <c r="T42" s="32"/>
      <c r="U42" s="32"/>
    </row>
    <row r="43" spans="1:21" ht="15.6">
      <c r="A43" s="75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32"/>
      <c r="P43" s="32"/>
      <c r="Q43" s="32"/>
      <c r="R43" s="32"/>
      <c r="S43" s="32"/>
      <c r="T43" s="32"/>
      <c r="U43" s="32"/>
    </row>
    <row r="44" spans="1:2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</row>
    <row r="45" spans="1:2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</row>
    <row r="46" spans="1:21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</row>
    <row r="47" spans="1:21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</row>
    <row r="48" spans="1:21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</row>
    <row r="49" spans="1:21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</row>
    <row r="50" spans="1:21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</row>
    <row r="51" spans="1:21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</row>
    <row r="52" spans="1:21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</row>
    <row r="53" spans="1:21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</row>
    <row r="54" spans="1:21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</row>
    <row r="55" spans="1:21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</row>
    <row r="56" spans="1:21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</row>
    <row r="57" spans="1:21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</row>
    <row r="58" spans="1:21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</row>
    <row r="59" spans="1:21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</row>
    <row r="60" spans="1:21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</row>
    <row r="61" spans="1:21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</row>
    <row r="62" spans="1:21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</row>
    <row r="63" spans="1:21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</row>
    <row r="64" spans="1:21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</row>
    <row r="65" spans="1:21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</row>
    <row r="66" spans="1:21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</row>
    <row r="67" spans="1:21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</row>
    <row r="68" spans="1:21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</row>
    <row r="69" spans="1:21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</row>
    <row r="70" spans="1:21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</row>
    <row r="71" spans="1:21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</row>
    <row r="72" spans="1:2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</row>
    <row r="73" spans="1:21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</row>
    <row r="74" spans="1:2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</row>
    <row r="75" spans="1:2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</row>
    <row r="76" spans="1:21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</row>
    <row r="77" spans="1:21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</row>
    <row r="78" spans="1:21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</row>
    <row r="79" spans="1:21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</row>
    <row r="80" spans="1:21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</row>
    <row r="81" spans="1:2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</row>
    <row r="82" spans="1:21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</row>
    <row r="83" spans="1:21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</row>
    <row r="84" spans="1:21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</row>
    <row r="85" spans="1:21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</row>
    <row r="86" spans="1:21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</row>
    <row r="87" spans="1:21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</row>
    <row r="88" spans="1:21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</row>
    <row r="89" spans="1:21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</row>
    <row r="90" spans="1:2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</row>
    <row r="91" spans="1:2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</row>
    <row r="92" spans="1:2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</row>
    <row r="93" spans="1:21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</row>
    <row r="94" spans="1:21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</row>
    <row r="95" spans="1:21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</row>
    <row r="96" spans="1:21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</row>
    <row r="97" spans="1:21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</row>
    <row r="98" spans="1:21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</row>
    <row r="99" spans="1:2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</row>
    <row r="100" spans="1:21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workbookViewId="0"/>
  </sheetViews>
  <sheetFormatPr defaultRowHeight="14.4"/>
  <sheetData>
    <row r="1" spans="1:21" ht="21">
      <c r="A1" s="1" t="s">
        <v>356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3.8">
      <c r="A2" s="11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27.6">
      <c r="A3" s="3" t="s">
        <v>68</v>
      </c>
      <c r="B3" s="7" t="s">
        <v>69</v>
      </c>
      <c r="C3" s="7" t="s">
        <v>17</v>
      </c>
      <c r="D3" s="7" t="s">
        <v>38</v>
      </c>
      <c r="E3" s="7" t="s">
        <v>3</v>
      </c>
      <c r="F3" s="7" t="s">
        <v>4</v>
      </c>
      <c r="G3" s="7" t="s">
        <v>5</v>
      </c>
      <c r="H3" s="7" t="s">
        <v>357</v>
      </c>
      <c r="I3" s="7" t="s">
        <v>358</v>
      </c>
      <c r="J3" s="7" t="s">
        <v>359</v>
      </c>
      <c r="K3" s="7" t="s">
        <v>360</v>
      </c>
      <c r="L3" s="7" t="s">
        <v>361</v>
      </c>
      <c r="M3" s="7" t="s">
        <v>362</v>
      </c>
      <c r="N3" s="7" t="s">
        <v>31</v>
      </c>
      <c r="O3" s="7" t="s">
        <v>51</v>
      </c>
      <c r="P3" s="7" t="s">
        <v>363</v>
      </c>
      <c r="Q3" s="7" t="s">
        <v>340</v>
      </c>
      <c r="R3" s="7" t="s">
        <v>21</v>
      </c>
      <c r="S3" s="7" t="s">
        <v>39</v>
      </c>
      <c r="T3" s="7" t="s">
        <v>364</v>
      </c>
      <c r="U3" s="8" t="s">
        <v>24</v>
      </c>
    </row>
    <row r="4" spans="1:21" ht="13.8">
      <c r="A4" s="5" t="s">
        <v>76</v>
      </c>
      <c r="B4" s="5" t="str">
        <f>المشاريع!B4</f>
        <v>إنشاء مبنى إداري</v>
      </c>
      <c r="C4" s="9">
        <f>المشاريع!F4</f>
        <v>2500000</v>
      </c>
      <c r="D4" s="10">
        <f>المشاريع!J4</f>
        <v>0.72</v>
      </c>
      <c r="E4" s="9">
        <f>SUMIF('المستخلصات والتحصيلات'!$C$4:$C$100,A4,'المستخلصات والتحصيلات'!$I$4:$I$100)</f>
        <v>1296000</v>
      </c>
      <c r="F4" s="9">
        <f>SUMIF('المستخلصات والتحصيلات'!$C$4:$C$100,A4,'المستخلصات والتحصيلات'!$J$4:$J$100)</f>
        <v>1205000</v>
      </c>
      <c r="G4" s="9">
        <f>E4-F4</f>
        <v>91000</v>
      </c>
      <c r="H4" s="9">
        <f>SUMIFS(المصروفات!$I$4:$I$100,المصروفات!$C$4:$C$100,A4,المصروفات!$E$4:$E$100,"مواد")</f>
        <v>210000</v>
      </c>
      <c r="I4" s="9">
        <f>SUMIFS(المصروفات!$I$4:$I$100,المصروفات!$C$4:$C$100,A4,المصروفات!$E$4:$E$100,"عمالة")</f>
        <v>85000</v>
      </c>
      <c r="J4" s="9">
        <f>SUMIFS(المصروفات!$I$4:$I$100,المصروفات!$C$4:$C$100,A4,المصروفات!$E$4:$E$100,"مقاول باطن")</f>
        <v>0</v>
      </c>
      <c r="K4" s="9">
        <f>SUMIFS(المصروفات!$I$4:$I$100,المصروفات!$C$4:$C$100,A4,المصروفات!$E$4:$E$100,"معدات")</f>
        <v>45000</v>
      </c>
      <c r="L4" s="9">
        <f>SUMIFS(المصروفات!$I$4:$I$100,المصروفات!$C$4:$C$100,A4,المصروفات!$E$4:$E$100,"نقل")</f>
        <v>22000</v>
      </c>
      <c r="M4" s="9">
        <f>SUMIFS(المصروفات!$I$4:$I$100,المصروفات!$C$4:$C$100,A4,المصروفات!$E$4:$E$100,"مصروفات موقع")</f>
        <v>18000</v>
      </c>
      <c r="N4" s="9">
        <f>SUMIFS(المصروفات!$I$4:$I$100,المصروفات!$C$4:$C$100,A4,المصروفات!$E$4:$E$100,"مصروفات إدارية")</f>
        <v>0</v>
      </c>
      <c r="O4" s="9">
        <f>SUMIFS(المصروفات!$I$4:$I$100,المصروفات!$C$4:$C$100,A4,المصروفات!$E$4:$E$100,"أخرى")</f>
        <v>0</v>
      </c>
      <c r="P4" s="9">
        <f>SUM(H4:O4)</f>
        <v>380000</v>
      </c>
      <c r="Q4" s="9">
        <f>SUMIF(المشتريات!$C$4:$C$100,A4,المشتريات!$J$4:$J$100)</f>
        <v>1332000</v>
      </c>
      <c r="R4" s="9">
        <f>P4</f>
        <v>380000</v>
      </c>
      <c r="S4" s="9">
        <f>E4-R4</f>
        <v>916000</v>
      </c>
      <c r="T4" s="10">
        <f>IFERROR(S4/E4,0)</f>
        <v>0.70679012345679015</v>
      </c>
      <c r="U4" s="5" t="str">
        <f>IF(S4&lt;0,"خطر",IF(T4&gt;=20%,"ممتاز",IF(T4&gt;=10%,"جيد","يحتاج متابعة")))</f>
        <v>ممتاز</v>
      </c>
    </row>
    <row r="5" spans="1:21" ht="13.8">
      <c r="A5" s="5" t="s">
        <v>83</v>
      </c>
      <c r="B5" s="5" t="str">
        <f>المشاريع!B5</f>
        <v>تشطيب فيلا سكنية</v>
      </c>
      <c r="C5" s="9">
        <f>المشاريع!F5</f>
        <v>1200000</v>
      </c>
      <c r="D5" s="10">
        <f>المشاريع!J5</f>
        <v>0.88</v>
      </c>
      <c r="E5" s="9">
        <f>SUMIF('المستخلصات والتحصيلات'!$C$4:$C$100,A5,'المستخلصات والتحصيلات'!$I$4:$I$100)</f>
        <v>648000</v>
      </c>
      <c r="F5" s="9">
        <f>SUMIF('المستخلصات والتحصيلات'!$C$4:$C$100,A5,'المستخلصات والتحصيلات'!$J$4:$J$100)</f>
        <v>610000</v>
      </c>
      <c r="G5" s="9">
        <f>E5-F5</f>
        <v>38000</v>
      </c>
      <c r="H5" s="9">
        <f>SUMIFS(المصروفات!$I$4:$I$100,المصروفات!$C$4:$C$100,A5,المصروفات!$E$4:$E$100,"مواد")</f>
        <v>295000</v>
      </c>
      <c r="I5" s="9">
        <f>SUMIFS(المصروفات!$I$4:$I$100,المصروفات!$C$4:$C$100,A5,المصروفات!$E$4:$E$100,"عمالة")</f>
        <v>120000</v>
      </c>
      <c r="J5" s="9">
        <f>SUMIFS(المصروفات!$I$4:$I$100,المصروفات!$C$4:$C$100,A5,المصروفات!$E$4:$E$100,"مقاول باطن")</f>
        <v>110000</v>
      </c>
      <c r="K5" s="9">
        <f>SUMIFS(المصروفات!$I$4:$I$100,المصروفات!$C$4:$C$100,A5,المصروفات!$E$4:$E$100,"معدات")</f>
        <v>0</v>
      </c>
      <c r="L5" s="9">
        <f>SUMIFS(المصروفات!$I$4:$I$100,المصروفات!$C$4:$C$100,A5,المصروفات!$E$4:$E$100,"نقل")</f>
        <v>0</v>
      </c>
      <c r="M5" s="9">
        <f>SUMIFS(المصروفات!$I$4:$I$100,المصروفات!$C$4:$C$100,A5,المصروفات!$E$4:$E$100,"مصروفات موقع")</f>
        <v>0</v>
      </c>
      <c r="N5" s="9">
        <f>SUMIFS(المصروفات!$I$4:$I$100,المصروفات!$C$4:$C$100,A5,المصروفات!$E$4:$E$100,"مصروفات إدارية")</f>
        <v>35000</v>
      </c>
      <c r="O5" s="9">
        <f>SUMIFS(المصروفات!$I$4:$I$100,المصروفات!$C$4:$C$100,A5,المصروفات!$E$4:$E$100,"أخرى")</f>
        <v>0</v>
      </c>
      <c r="P5" s="9">
        <f>SUM(H5:O5)</f>
        <v>560000</v>
      </c>
      <c r="Q5" s="9">
        <f>SUMIF(المشتريات!$C$4:$C$100,A5,المشتريات!$J$4:$J$100)</f>
        <v>556000</v>
      </c>
      <c r="R5" s="9">
        <f>P5</f>
        <v>560000</v>
      </c>
      <c r="S5" s="9">
        <f>E5-R5</f>
        <v>88000</v>
      </c>
      <c r="T5" s="10">
        <f>IFERROR(S5/E5,0)</f>
        <v>0.13580246913580246</v>
      </c>
      <c r="U5" s="5" t="str">
        <f>IF(S5&lt;0,"خطر",IF(T5&gt;=20%,"ممتاز",IF(T5&gt;=10%,"جيد","يحتاج متابعة")))</f>
        <v>جيد</v>
      </c>
    </row>
    <row r="6" spans="1:21" ht="13.8">
      <c r="A6" s="5" t="s">
        <v>90</v>
      </c>
      <c r="B6" s="5" t="str">
        <f>المشاريع!B6</f>
        <v>إنشاء مستودع تجاري</v>
      </c>
      <c r="C6" s="9">
        <f>المشاريع!F6</f>
        <v>3000000</v>
      </c>
      <c r="D6" s="10">
        <f>المشاريع!J6</f>
        <v>1</v>
      </c>
      <c r="E6" s="9">
        <f>SUMIF('المستخلصات والتحصيلات'!$C$4:$C$100,A6,'المستخلصات والتحصيلات'!$I$4:$I$100)</f>
        <v>2268000</v>
      </c>
      <c r="F6" s="9">
        <f>SUMIF('المستخلصات والتحصيلات'!$C$4:$C$100,A6,'المستخلصات والتحصيلات'!$J$4:$J$100)</f>
        <v>2268000</v>
      </c>
      <c r="G6" s="9">
        <f>E6-F6</f>
        <v>0</v>
      </c>
      <c r="H6" s="9">
        <f>SUMIFS(المصروفات!$I$4:$I$100,المصروفات!$C$4:$C$100,A6,المصروفات!$E$4:$E$100,"مواد")</f>
        <v>705000</v>
      </c>
      <c r="I6" s="9">
        <f>SUMIFS(المصروفات!$I$4:$I$100,المصروفات!$C$4:$C$100,A6,المصروفات!$E$4:$E$100,"عمالة")</f>
        <v>270000</v>
      </c>
      <c r="J6" s="9">
        <f>SUMIFS(المصروفات!$I$4:$I$100,المصروفات!$C$4:$C$100,A6,المصروفات!$E$4:$E$100,"مقاول باطن")</f>
        <v>420000</v>
      </c>
      <c r="K6" s="9">
        <f>SUMIFS(المصروفات!$I$4:$I$100,المصروفات!$C$4:$C$100,A6,المصروفات!$E$4:$E$100,"معدات")</f>
        <v>95000</v>
      </c>
      <c r="L6" s="9">
        <f>SUMIFS(المصروفات!$I$4:$I$100,المصروفات!$C$4:$C$100,A6,المصروفات!$E$4:$E$100,"نقل")</f>
        <v>0</v>
      </c>
      <c r="M6" s="9">
        <f>SUMIFS(المصروفات!$I$4:$I$100,المصروفات!$C$4:$C$100,A6,المصروفات!$E$4:$E$100,"مصروفات موقع")</f>
        <v>0</v>
      </c>
      <c r="N6" s="9">
        <f>SUMIFS(المصروفات!$I$4:$I$100,المصروفات!$C$4:$C$100,A6,المصروفات!$E$4:$E$100,"مصروفات إدارية")</f>
        <v>0</v>
      </c>
      <c r="O6" s="9">
        <f>SUMIFS(المصروفات!$I$4:$I$100,المصروفات!$C$4:$C$100,A6,المصروفات!$E$4:$E$100,"أخرى")</f>
        <v>0</v>
      </c>
      <c r="P6" s="9">
        <f>SUM(H6:O6)</f>
        <v>1490000</v>
      </c>
      <c r="Q6" s="9">
        <f>SUMIF(المشتريات!$C$4:$C$100,A6,المشتريات!$J$4:$J$100)</f>
        <v>2086500</v>
      </c>
      <c r="R6" s="9">
        <f>P6</f>
        <v>1490000</v>
      </c>
      <c r="S6" s="9">
        <f>E6-R6</f>
        <v>778000</v>
      </c>
      <c r="T6" s="10">
        <f>IFERROR(S6/E6,0)</f>
        <v>0.34303350970017638</v>
      </c>
      <c r="U6" s="5" t="str">
        <f>IF(S6&lt;0,"خطر",IF(T6&gt;=20%,"ممتاز",IF(T6&gt;=10%,"جيد","يحتاج متابعة")))</f>
        <v>ممتاز</v>
      </c>
    </row>
    <row r="7" spans="1:21" ht="13.8">
      <c r="A7" s="5" t="s">
        <v>97</v>
      </c>
      <c r="B7" s="5" t="str">
        <f>المشاريع!B7</f>
        <v>تطوير مجمع مكاتب</v>
      </c>
      <c r="C7" s="9">
        <f>المشاريع!F7</f>
        <v>1850000</v>
      </c>
      <c r="D7" s="10">
        <f>المشاريع!J7</f>
        <v>0.41</v>
      </c>
      <c r="E7" s="9">
        <f>SUMIF('المستخلصات والتحصيلات'!$C$4:$C$100,A7,'المستخلصات والتحصيلات'!$I$4:$I$100)</f>
        <v>631800</v>
      </c>
      <c r="F7" s="9">
        <f>SUMIF('المستخلصات والتحصيلات'!$C$4:$C$100,A7,'المستخلصات والتحصيلات'!$J$4:$J$100)</f>
        <v>280000</v>
      </c>
      <c r="G7" s="9">
        <f>E7-F7</f>
        <v>351800</v>
      </c>
      <c r="H7" s="9">
        <f>SUMIFS(المصروفات!$I$4:$I$100,المصروفات!$C$4:$C$100,A7,المصروفات!$E$4:$E$100,"مواد")</f>
        <v>270000</v>
      </c>
      <c r="I7" s="9">
        <f>SUMIFS(المصروفات!$I$4:$I$100,المصروفات!$C$4:$C$100,A7,المصروفات!$E$4:$E$100,"عمالة")</f>
        <v>90000</v>
      </c>
      <c r="J7" s="9">
        <f>SUMIFS(المصروفات!$I$4:$I$100,المصروفات!$C$4:$C$100,A7,المصروفات!$E$4:$E$100,"مقاول باطن")</f>
        <v>160000</v>
      </c>
      <c r="K7" s="9">
        <f>SUMIFS(المصروفات!$I$4:$I$100,المصروفات!$C$4:$C$100,A7,المصروفات!$E$4:$E$100,"معدات")</f>
        <v>0</v>
      </c>
      <c r="L7" s="9">
        <f>SUMIFS(المصروفات!$I$4:$I$100,المصروفات!$C$4:$C$100,A7,المصروفات!$E$4:$E$100,"نقل")</f>
        <v>0</v>
      </c>
      <c r="M7" s="9">
        <f>SUMIFS(المصروفات!$I$4:$I$100,المصروفات!$C$4:$C$100,A7,المصروفات!$E$4:$E$100,"مصروفات موقع")</f>
        <v>22000</v>
      </c>
      <c r="N7" s="9">
        <f>SUMIFS(المصروفات!$I$4:$I$100,المصروفات!$C$4:$C$100,A7,المصروفات!$E$4:$E$100,"مصروفات إدارية")</f>
        <v>0</v>
      </c>
      <c r="O7" s="9">
        <f>SUMIFS(المصروفات!$I$4:$I$100,المصروفات!$C$4:$C$100,A7,المصروفات!$E$4:$E$100,"أخرى")</f>
        <v>0</v>
      </c>
      <c r="P7" s="9">
        <f>SUM(H7:O7)</f>
        <v>542000</v>
      </c>
      <c r="Q7" s="9">
        <f>SUMIF(المشتريات!$C$4:$C$100,A7,المشتريات!$J$4:$J$100)</f>
        <v>486000</v>
      </c>
      <c r="R7" s="9">
        <f>P7</f>
        <v>542000</v>
      </c>
      <c r="S7" s="9">
        <f>E7-R7</f>
        <v>89800</v>
      </c>
      <c r="T7" s="10">
        <f>IFERROR(S7/E7,0)</f>
        <v>0.14213358657803102</v>
      </c>
      <c r="U7" s="5" t="str">
        <f>IF(S7&lt;0,"خطر",IF(T7&gt;=20%,"ممتاز",IF(T7&gt;=10%,"جيد","يحتاج متابعة")))</f>
        <v>جيد</v>
      </c>
    </row>
    <row r="8" spans="1:21" ht="13.8">
      <c r="A8" s="5" t="s">
        <v>104</v>
      </c>
      <c r="B8" s="5" t="str">
        <f>المشاريع!B8</f>
        <v>ترميم مبنى سكني</v>
      </c>
      <c r="C8" s="9">
        <f>المشاريع!F8</f>
        <v>950000</v>
      </c>
      <c r="D8" s="10">
        <f>المشاريع!J8</f>
        <v>0.28000000000000003</v>
      </c>
      <c r="E8" s="9">
        <f>SUMIF('المستخلصات والتحصيلات'!$C$4:$C$100,A8,'المستخلصات والتحصيلات'!$I$4:$I$100)</f>
        <v>324000</v>
      </c>
      <c r="F8" s="9">
        <f>SUMIF('المستخلصات والتحصيلات'!$C$4:$C$100,A8,'المستخلصات والتحصيلات'!$J$4:$J$100)</f>
        <v>170000</v>
      </c>
      <c r="G8" s="9">
        <f>E8-F8</f>
        <v>154000</v>
      </c>
      <c r="H8" s="9">
        <f>SUMIFS(المصروفات!$I$4:$I$100,المصروفات!$C$4:$C$100,A8,المصروفات!$E$4:$E$100,"مواد")</f>
        <v>98000</v>
      </c>
      <c r="I8" s="9">
        <f>SUMIFS(المصروفات!$I$4:$I$100,المصروفات!$C$4:$C$100,A8,المصروفات!$E$4:$E$100,"عمالة")</f>
        <v>115000</v>
      </c>
      <c r="J8" s="9">
        <f>SUMIFS(المصروفات!$I$4:$I$100,المصروفات!$C$4:$C$100,A8,المصروفات!$E$4:$E$100,"مقاول باطن")</f>
        <v>0</v>
      </c>
      <c r="K8" s="9">
        <f>SUMIFS(المصروفات!$I$4:$I$100,المصروفات!$C$4:$C$100,A8,المصروفات!$E$4:$E$100,"معدات")</f>
        <v>60000</v>
      </c>
      <c r="L8" s="9">
        <f>SUMIFS(المصروفات!$I$4:$I$100,المصروفات!$C$4:$C$100,A8,المصروفات!$E$4:$E$100,"نقل")</f>
        <v>38000</v>
      </c>
      <c r="M8" s="9">
        <f>SUMIFS(المصروفات!$I$4:$I$100,المصروفات!$C$4:$C$100,A8,المصروفات!$E$4:$E$100,"مصروفات موقع")</f>
        <v>26000</v>
      </c>
      <c r="N8" s="9">
        <f>SUMIFS(المصروفات!$I$4:$I$100,المصروفات!$C$4:$C$100,A8,المصروفات!$E$4:$E$100,"مصروفات إدارية")</f>
        <v>0</v>
      </c>
      <c r="O8" s="9">
        <f>SUMIFS(المصروفات!$I$4:$I$100,المصروفات!$C$4:$C$100,A8,المصروفات!$E$4:$E$100,"أخرى")</f>
        <v>0</v>
      </c>
      <c r="P8" s="9">
        <f>SUM(H8:O8)</f>
        <v>337000</v>
      </c>
      <c r="Q8" s="9">
        <f>SUMIF(المشتريات!$C$4:$C$100,A8,المشتريات!$J$4:$J$100)</f>
        <v>300700</v>
      </c>
      <c r="R8" s="9">
        <f>P8</f>
        <v>337000</v>
      </c>
      <c r="S8" s="9">
        <f>E8-R8</f>
        <v>-13000</v>
      </c>
      <c r="T8" s="10">
        <f>IFERROR(S8/E8,0)</f>
        <v>-4.0123456790123455E-2</v>
      </c>
      <c r="U8" s="5" t="str">
        <f>IF(S8&lt;0,"خطر",IF(T8&gt;=20%,"ممتاز",IF(T8&gt;=10%,"جيد","يحتاج متابعة")))</f>
        <v>خطر</v>
      </c>
    </row>
    <row r="9" spans="1:21" ht="13.8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ht="13.8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ht="13.8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ht="13.8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ht="13.8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ht="13.8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ht="13.8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ht="13.8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ht="13.8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ht="13.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ht="13.8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13.8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13.8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13.8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ht="13.8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ht="13.8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ht="13.8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13.8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ht="13.8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ht="13.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ht="13.8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ht="13.8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ht="13.8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ht="13.8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ht="13.8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ht="13.8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ht="13.8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ht="13.8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ht="13.8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ht="13.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ht="13.8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ht="13.8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ht="13.8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3.8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3.8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13.8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ht="13.8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13.8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13.8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ht="13.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ht="13.8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ht="13.8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ht="13.8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ht="13.8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ht="13.8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ht="13.8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ht="13.8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ht="13.8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ht="13.8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ht="13.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ht="13.8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ht="13.8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ht="13.8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ht="13.8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ht="13.8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ht="13.8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ht="13.8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ht="13.8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ht="13.8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ht="13.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 ht="13.8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 ht="13.8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 ht="13.8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 ht="13.8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 ht="13.8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 ht="13.8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 ht="13.8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 ht="13.8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 ht="13.8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 ht="13.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 ht="13.8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 ht="13.8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 ht="13.8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 ht="13.8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 ht="13.8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 ht="13.8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 ht="13.8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 ht="13.8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1:21" ht="13.8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1:21" ht="13.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1:21" ht="13.8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  <row r="90" spans="1:21" ht="13.8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</row>
    <row r="91" spans="1:21" ht="13.8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 spans="1:21" ht="13.8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1:21" ht="13.8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1:21" ht="13.8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1:21" ht="13.8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1:21" ht="13.8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1:21" ht="13.8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1" ht="13.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1" ht="13.8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1" ht="13.8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workbookViewId="0">
      <selection sqref="A1:XFD1048576"/>
    </sheetView>
  </sheetViews>
  <sheetFormatPr defaultRowHeight="17.399999999999999"/>
  <cols>
    <col min="1" max="1" width="14.796875" style="28" bestFit="1" customWidth="1"/>
    <col min="2" max="2" width="12.796875" style="28" bestFit="1" customWidth="1"/>
    <col min="3" max="3" width="8.796875" style="28"/>
    <col min="4" max="4" width="12.796875" style="28" bestFit="1" customWidth="1"/>
    <col min="5" max="5" width="14.796875" style="28" bestFit="1" customWidth="1"/>
    <col min="6" max="6" width="8.796875" style="28"/>
    <col min="7" max="7" width="14.796875" style="28" bestFit="1" customWidth="1"/>
    <col min="8" max="9" width="8.796875" style="28"/>
    <col min="10" max="10" width="14.796875" style="28" bestFit="1" customWidth="1"/>
    <col min="11" max="16384" width="8.796875" style="28"/>
  </cols>
  <sheetData>
    <row r="1" spans="1:14" ht="52.2">
      <c r="A1" s="76" t="s">
        <v>34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 t="str">
        <f>INDEX('تحليل المشاريع'!A4:A8,MATCH(C4,'تحليل المشاريع'!B4:B8,0))</f>
        <v>P001</v>
      </c>
    </row>
    <row r="2" spans="1:14" ht="156.6">
      <c r="A2" s="77" t="s">
        <v>35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ht="52.2">
      <c r="A4" s="78" t="s">
        <v>36</v>
      </c>
      <c r="B4" s="78"/>
      <c r="C4" s="79" t="s">
        <v>37</v>
      </c>
      <c r="D4" s="80"/>
      <c r="E4" s="80"/>
      <c r="F4" s="81"/>
      <c r="G4" s="27"/>
      <c r="H4" s="27"/>
      <c r="I4" s="27"/>
      <c r="J4" s="27"/>
      <c r="K4" s="27"/>
      <c r="L4" s="27"/>
      <c r="M4" s="27"/>
      <c r="N4" s="27"/>
    </row>
    <row r="5" spans="1:14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52.2">
      <c r="A7" s="78" t="s">
        <v>17</v>
      </c>
      <c r="B7" s="78"/>
      <c r="C7" s="78"/>
      <c r="D7" s="78" t="s">
        <v>38</v>
      </c>
      <c r="E7" s="78"/>
      <c r="F7" s="78"/>
      <c r="G7" s="78" t="s">
        <v>3</v>
      </c>
      <c r="H7" s="78"/>
      <c r="I7" s="78"/>
      <c r="J7" s="78" t="s">
        <v>4</v>
      </c>
      <c r="K7" s="78"/>
      <c r="L7" s="78"/>
      <c r="M7" s="27"/>
      <c r="N7" s="27"/>
    </row>
    <row r="8" spans="1:14" ht="34.799999999999997">
      <c r="A8" s="12">
        <f>INDEX('تحليل المشاريع'!C4:C8,MATCH($C$4,'تحليل المشاريع'!B4:B8,0))</f>
        <v>2500000</v>
      </c>
      <c r="B8" s="13"/>
      <c r="C8" s="14"/>
      <c r="D8" s="15">
        <f>INDEX('تحليل المشاريع'!D4:D8,MATCH($C$4,'تحليل المشاريع'!B4:B8,0))</f>
        <v>0.72</v>
      </c>
      <c r="E8" s="16"/>
      <c r="F8" s="17"/>
      <c r="G8" s="12">
        <f>INDEX('تحليل المشاريع'!E4:E8,MATCH($C$4,'تحليل المشاريع'!B4:B8,0))</f>
        <v>1296000</v>
      </c>
      <c r="H8" s="13"/>
      <c r="I8" s="14"/>
      <c r="J8" s="12">
        <f>INDEX('تحليل المشاريع'!F4:F8,MATCH($C$4,'تحليل المشاريع'!B4:B8,0))</f>
        <v>1205000</v>
      </c>
      <c r="K8" s="13"/>
      <c r="L8" s="14"/>
      <c r="M8" s="27"/>
      <c r="N8" s="27"/>
    </row>
    <row r="9" spans="1:14">
      <c r="A9" s="18"/>
      <c r="B9" s="19"/>
      <c r="C9" s="20"/>
      <c r="D9" s="21"/>
      <c r="E9" s="22"/>
      <c r="F9" s="23"/>
      <c r="G9" s="18"/>
      <c r="H9" s="19"/>
      <c r="I9" s="20"/>
      <c r="J9" s="18"/>
      <c r="K9" s="19"/>
      <c r="L9" s="20"/>
      <c r="M9" s="27"/>
      <c r="N9" s="27"/>
    </row>
    <row r="10" spans="1:14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27"/>
      <c r="N10" s="27"/>
    </row>
    <row r="11" spans="1:14" ht="34.799999999999997">
      <c r="A11" s="78" t="s">
        <v>5</v>
      </c>
      <c r="B11" s="78"/>
      <c r="C11" s="78"/>
      <c r="D11" s="78" t="s">
        <v>21</v>
      </c>
      <c r="E11" s="78"/>
      <c r="F11" s="78"/>
      <c r="G11" s="78" t="s">
        <v>39</v>
      </c>
      <c r="H11" s="78"/>
      <c r="I11" s="78"/>
      <c r="J11" s="78" t="s">
        <v>23</v>
      </c>
      <c r="K11" s="78"/>
      <c r="L11" s="78"/>
      <c r="M11" s="27"/>
      <c r="N11" s="27"/>
    </row>
    <row r="12" spans="1:14" ht="34.799999999999997">
      <c r="A12" s="12">
        <f>INDEX('تحليل المشاريع'!G4:G8,MATCH($C$4,'تحليل المشاريع'!B4:B8,0))</f>
        <v>91000</v>
      </c>
      <c r="B12" s="13"/>
      <c r="C12" s="14"/>
      <c r="D12" s="12">
        <f>INDEX('تحليل المشاريع'!R4:R8,MATCH($C$4,'تحليل المشاريع'!B4:B8,0))</f>
        <v>380000</v>
      </c>
      <c r="E12" s="13"/>
      <c r="F12" s="14"/>
      <c r="G12" s="12">
        <f>INDEX('تحليل المشاريع'!S4:S8,MATCH($C$4,'تحليل المشاريع'!B4:B8,0))</f>
        <v>916000</v>
      </c>
      <c r="H12" s="13"/>
      <c r="I12" s="14"/>
      <c r="J12" s="15">
        <f>INDEX('تحليل المشاريع'!T4:T8,MATCH($C$4,'تحليل المشاريع'!B4:B8,0))</f>
        <v>0.70679012345679015</v>
      </c>
      <c r="K12" s="16"/>
      <c r="L12" s="17"/>
      <c r="M12" s="27"/>
      <c r="N12" s="27"/>
    </row>
    <row r="13" spans="1:14">
      <c r="A13" s="18"/>
      <c r="B13" s="19"/>
      <c r="C13" s="20"/>
      <c r="D13" s="18"/>
      <c r="E13" s="19"/>
      <c r="F13" s="20"/>
      <c r="G13" s="18"/>
      <c r="H13" s="19"/>
      <c r="I13" s="20"/>
      <c r="J13" s="21"/>
      <c r="K13" s="22"/>
      <c r="L13" s="23"/>
      <c r="M13" s="27"/>
      <c r="N13" s="27"/>
    </row>
    <row r="14" spans="1:14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27"/>
      <c r="N14" s="27"/>
    </row>
    <row r="15" spans="1:14" ht="52.2">
      <c r="A15" s="83" t="s">
        <v>40</v>
      </c>
      <c r="B15" s="83"/>
      <c r="C15" s="83"/>
      <c r="D15" s="83" t="s">
        <v>11</v>
      </c>
      <c r="E15" s="83"/>
      <c r="F15" s="83"/>
      <c r="G15" s="83" t="s">
        <v>10</v>
      </c>
      <c r="H15" s="83"/>
      <c r="I15" s="83"/>
      <c r="J15" s="83" t="s">
        <v>6</v>
      </c>
      <c r="K15" s="83"/>
      <c r="L15" s="83"/>
      <c r="M15" s="27"/>
      <c r="N15" s="27"/>
    </row>
    <row r="16" spans="1:14" ht="34.799999999999997">
      <c r="A16" s="24" t="str">
        <f>INDEX('تحليل المشاريع'!U4:U8,MATCH($C$4,'تحليل المشاريع'!B4:B8,0))</f>
        <v>ممتاز</v>
      </c>
      <c r="B16" s="24"/>
      <c r="C16" s="24"/>
      <c r="D16" s="25">
        <f>IFERROR(J8/G8,0)</f>
        <v>0.92978395061728392</v>
      </c>
      <c r="E16" s="25"/>
      <c r="F16" s="25"/>
      <c r="G16" s="84">
        <f>SUMIF(المشتريات!$C$4:$C$100,$N$1,المشتريات!$L$4:$L$100)</f>
        <v>282000</v>
      </c>
      <c r="H16" s="84"/>
      <c r="I16" s="84"/>
      <c r="J16" s="84">
        <f>SUMIF('مقاولو الباطن'!$C$4:$C$100,$N$1,'مقاولو الباطن'!$K$4:$K$100)</f>
        <v>94500</v>
      </c>
      <c r="K16" s="84"/>
      <c r="L16" s="84"/>
      <c r="M16" s="27"/>
      <c r="N16" s="27"/>
    </row>
    <row r="17" spans="1:14">
      <c r="A17" s="24"/>
      <c r="B17" s="24"/>
      <c r="C17" s="24"/>
      <c r="D17" s="25"/>
      <c r="E17" s="25"/>
      <c r="F17" s="25"/>
      <c r="G17" s="84"/>
      <c r="H17" s="84"/>
      <c r="I17" s="84"/>
      <c r="J17" s="84"/>
      <c r="K17" s="84"/>
      <c r="L17" s="84"/>
      <c r="M17" s="27"/>
      <c r="N17" s="27"/>
    </row>
    <row r="18" spans="1:14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7"/>
      <c r="N18" s="27"/>
    </row>
    <row r="19" spans="1:14" ht="104.4">
      <c r="A19" s="85" t="str">
        <f>IF(G12&lt;0,"تنبيه: المشروع يحقق خسارة حاليًا",IF(J12&lt;10%,"تنبيه: هامش الربح منخفض ويحتاج متابعة",IF(A12/G8&gt;40%,"تنبيه: نسبة كبيرة من المستخلصات غير محصلة","الوضع المالي للمشروع جيد وفق البيانات الحالية")))</f>
        <v>الوضع المالي للمشروع جيد وفق البيانات الحالية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27"/>
      <c r="N19" s="27"/>
    </row>
    <row r="20" spans="1:14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27"/>
      <c r="N20" s="27"/>
    </row>
    <row r="21" spans="1:14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4" ht="34.799999999999997">
      <c r="A23" s="86" t="s">
        <v>41</v>
      </c>
      <c r="B23" s="87" t="s">
        <v>42</v>
      </c>
      <c r="C23" s="88"/>
      <c r="D23" s="89" t="s">
        <v>43</v>
      </c>
      <c r="E23" s="89"/>
      <c r="F23" s="89"/>
      <c r="G23" s="27"/>
      <c r="H23" s="27"/>
      <c r="I23" s="27"/>
      <c r="J23" s="27"/>
      <c r="K23" s="27"/>
      <c r="L23" s="27"/>
      <c r="M23" s="27"/>
      <c r="N23" s="27"/>
    </row>
    <row r="24" spans="1:14" ht="52.2">
      <c r="A24" s="90" t="s">
        <v>25</v>
      </c>
      <c r="B24" s="91">
        <f>INDEX('تحليل المشاريع'!H4:H8,MATCH($C$4,'تحليل المشاريع'!B4:B8,0))</f>
        <v>210000</v>
      </c>
      <c r="C24" s="88"/>
      <c r="D24" s="92" t="s">
        <v>44</v>
      </c>
      <c r="E24" s="93" t="str">
        <f>INDEX(المشاريع!C4:C8,MATCH($C$4,المشاريع!B4:B8,0))</f>
        <v>شركة الأفق للتجارة</v>
      </c>
      <c r="F24" s="94"/>
      <c r="G24" s="27"/>
      <c r="H24" s="27"/>
      <c r="I24" s="27"/>
      <c r="J24" s="27"/>
      <c r="K24" s="27"/>
      <c r="L24" s="27"/>
      <c r="M24" s="27"/>
      <c r="N24" s="27"/>
    </row>
    <row r="25" spans="1:14" ht="34.799999999999997">
      <c r="A25" s="90" t="s">
        <v>26</v>
      </c>
      <c r="B25" s="91">
        <f>INDEX('تحليل المشاريع'!I4:I8,MATCH($C$4,'تحليل المشاريع'!B4:B8,0))</f>
        <v>85000</v>
      </c>
      <c r="C25" s="88"/>
      <c r="D25" s="92" t="s">
        <v>45</v>
      </c>
      <c r="E25" s="93" t="str">
        <f>INDEX(المشاريع!E4:E8,MATCH($C$4,المشاريع!B4:B8,0))</f>
        <v>القاهرة</v>
      </c>
      <c r="F25" s="94"/>
      <c r="G25" s="27"/>
      <c r="H25" s="27"/>
      <c r="I25" s="27"/>
      <c r="J25" s="27"/>
      <c r="K25" s="27"/>
      <c r="L25" s="27"/>
      <c r="M25" s="27"/>
      <c r="N25" s="27"/>
    </row>
    <row r="26" spans="1:14" ht="34.799999999999997">
      <c r="A26" s="90" t="s">
        <v>46</v>
      </c>
      <c r="B26" s="91">
        <f>INDEX('تحليل المشاريع'!J4:J8,MATCH($C$4,'تحليل المشاريع'!B4:B8,0))</f>
        <v>0</v>
      </c>
      <c r="C26" s="88"/>
      <c r="D26" s="92" t="s">
        <v>47</v>
      </c>
      <c r="E26" s="93" t="str">
        <f>INDEX(المشاريع!K4:K8,MATCH($C$4,المشاريع!B4:B8,0))</f>
        <v>م. أحمد سامي</v>
      </c>
      <c r="F26" s="94"/>
      <c r="G26" s="27"/>
      <c r="H26" s="27"/>
      <c r="I26" s="27"/>
      <c r="J26" s="27"/>
      <c r="K26" s="27"/>
      <c r="L26" s="27"/>
      <c r="M26" s="27"/>
      <c r="N26" s="27"/>
    </row>
    <row r="27" spans="1:14" ht="34.799999999999997">
      <c r="A27" s="90" t="s">
        <v>28</v>
      </c>
      <c r="B27" s="91">
        <f>INDEX('تحليل المشاريع'!K4:K8,MATCH($C$4,'تحليل المشاريع'!B4:B8,0))</f>
        <v>45000</v>
      </c>
      <c r="C27" s="88"/>
      <c r="D27" s="92" t="s">
        <v>48</v>
      </c>
      <c r="E27" s="93" t="str">
        <f>INDEX(المشاريع!L4:L8,MATCH($C$4,المشاريع!B4:B8,0))</f>
        <v>قيد التنفيذ</v>
      </c>
      <c r="F27" s="94"/>
      <c r="G27" s="27"/>
      <c r="H27" s="27"/>
      <c r="I27" s="27"/>
      <c r="J27" s="27"/>
      <c r="K27" s="27"/>
      <c r="L27" s="27"/>
      <c r="M27" s="27"/>
      <c r="N27" s="27"/>
    </row>
    <row r="28" spans="1:14" ht="34.799999999999997">
      <c r="A28" s="90" t="s">
        <v>29</v>
      </c>
      <c r="B28" s="91">
        <f>INDEX('تحليل المشاريع'!L4:L8,MATCH($C$4,'تحليل المشاريع'!B4:B8,0))</f>
        <v>22000</v>
      </c>
      <c r="C28" s="88"/>
      <c r="D28" s="92" t="s">
        <v>49</v>
      </c>
      <c r="E28" s="95">
        <f>INDEX(المشاريع!G4:G8,MATCH($C$4,المشاريع!B4:B8,0))</f>
        <v>46054</v>
      </c>
      <c r="F28" s="96"/>
      <c r="G28" s="27"/>
      <c r="H28" s="27"/>
      <c r="I28" s="27"/>
      <c r="J28" s="27"/>
      <c r="K28" s="27"/>
      <c r="L28" s="27"/>
      <c r="M28" s="27"/>
      <c r="N28" s="27"/>
    </row>
    <row r="29" spans="1:14" ht="34.799999999999997">
      <c r="A29" s="90" t="s">
        <v>30</v>
      </c>
      <c r="B29" s="91">
        <f>INDEX('تحليل المشاريع'!M4:M8,MATCH($C$4,'تحليل المشاريع'!B4:B8,0))</f>
        <v>18000</v>
      </c>
      <c r="C29" s="88"/>
      <c r="D29" s="92" t="s">
        <v>50</v>
      </c>
      <c r="E29" s="95">
        <f>INDEX(المشاريع!H4:H8,MATCH($C$4,المشاريع!B4:B8,0))</f>
        <v>46356</v>
      </c>
      <c r="F29" s="96"/>
      <c r="G29" s="27"/>
      <c r="H29" s="27"/>
      <c r="I29" s="27"/>
      <c r="J29" s="27"/>
      <c r="K29" s="27"/>
      <c r="L29" s="27"/>
      <c r="M29" s="27"/>
      <c r="N29" s="27"/>
    </row>
    <row r="30" spans="1:14" ht="34.799999999999997">
      <c r="A30" s="90" t="s">
        <v>31</v>
      </c>
      <c r="B30" s="91">
        <f>INDEX('تحليل المشاريع'!N4:N8,MATCH($C$4,'تحليل المشاريع'!B4:B8,0))</f>
        <v>0</v>
      </c>
      <c r="C30" s="88"/>
      <c r="D30" s="88"/>
      <c r="E30" s="88"/>
      <c r="F30" s="88"/>
      <c r="G30" s="27"/>
      <c r="H30" s="27"/>
      <c r="I30" s="27"/>
      <c r="J30" s="27"/>
      <c r="K30" s="27"/>
      <c r="L30" s="27"/>
      <c r="M30" s="27"/>
      <c r="N30" s="27"/>
    </row>
    <row r="31" spans="1:14" ht="34.799999999999997">
      <c r="A31" s="97" t="s">
        <v>51</v>
      </c>
      <c r="B31" s="98">
        <f>INDEX('تحليل المشاريع'!O4:O8,MATCH($C$4,'تحليل المشاريع'!B4:B8,0))</f>
        <v>0</v>
      </c>
      <c r="C31" s="88"/>
      <c r="D31" s="88"/>
      <c r="E31" s="88"/>
      <c r="F31" s="88"/>
      <c r="G31" s="27"/>
      <c r="H31" s="27"/>
      <c r="I31" s="27"/>
      <c r="J31" s="27"/>
      <c r="K31" s="27"/>
      <c r="L31" s="27"/>
      <c r="M31" s="27"/>
      <c r="N31" s="27"/>
    </row>
    <row r="32" spans="1:14">
      <c r="A32" s="88"/>
      <c r="B32" s="88"/>
      <c r="C32" s="88"/>
      <c r="D32" s="88"/>
      <c r="E32" s="88"/>
      <c r="F32" s="88"/>
      <c r="G32" s="27"/>
      <c r="H32" s="27"/>
      <c r="I32" s="27"/>
      <c r="J32" s="27"/>
      <c r="K32" s="27"/>
      <c r="L32" s="27"/>
      <c r="M32" s="27"/>
      <c r="N32" s="27"/>
    </row>
    <row r="33" spans="1:14">
      <c r="A33" s="88"/>
      <c r="B33" s="88"/>
      <c r="C33" s="88"/>
      <c r="D33" s="88" t="s">
        <v>52</v>
      </c>
      <c r="E33" s="88" t="s">
        <v>42</v>
      </c>
      <c r="F33" s="88"/>
      <c r="G33" s="27"/>
      <c r="H33" s="27"/>
      <c r="I33" s="27"/>
      <c r="J33" s="27"/>
      <c r="K33" s="27"/>
      <c r="L33" s="27"/>
      <c r="M33" s="27"/>
      <c r="N33" s="27"/>
    </row>
    <row r="34" spans="1:14" ht="34.799999999999997">
      <c r="A34" s="88"/>
      <c r="B34" s="88"/>
      <c r="C34" s="88"/>
      <c r="D34" s="88" t="s">
        <v>53</v>
      </c>
      <c r="E34" s="99">
        <f>J8</f>
        <v>1205000</v>
      </c>
      <c r="F34" s="88"/>
      <c r="G34" s="27"/>
      <c r="H34" s="27"/>
      <c r="I34" s="27"/>
      <c r="J34" s="27"/>
      <c r="K34" s="27"/>
      <c r="L34" s="27"/>
      <c r="M34" s="27"/>
      <c r="N34" s="27"/>
    </row>
    <row r="35" spans="1:14" ht="34.799999999999997">
      <c r="A35" s="88"/>
      <c r="B35" s="88"/>
      <c r="C35" s="88"/>
      <c r="D35" s="88" t="s">
        <v>5</v>
      </c>
      <c r="E35" s="99">
        <f>A12</f>
        <v>91000</v>
      </c>
      <c r="F35" s="88"/>
      <c r="G35" s="27"/>
      <c r="H35" s="27"/>
      <c r="I35" s="27"/>
      <c r="J35" s="27"/>
      <c r="K35" s="27"/>
      <c r="L35" s="27"/>
      <c r="M35" s="27"/>
      <c r="N35" s="27"/>
    </row>
    <row r="36" spans="1:14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4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4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4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4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4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4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4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4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4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4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4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4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1:14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4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topLeftCell="A6" workbookViewId="0">
      <selection activeCell="F17" sqref="F17"/>
    </sheetView>
  </sheetViews>
  <sheetFormatPr defaultRowHeight="15"/>
  <cols>
    <col min="1" max="2" width="8.796875" style="33"/>
    <col min="3" max="3" width="32.296875" style="33" customWidth="1"/>
    <col min="4" max="16384" width="8.796875" style="33"/>
  </cols>
  <sheetData>
    <row r="1" spans="1:21" ht="15.6">
      <c r="A1" s="31" t="s">
        <v>54</v>
      </c>
      <c r="B1" s="101"/>
      <c r="C1" s="101"/>
      <c r="D1" s="101"/>
      <c r="E1" s="101"/>
      <c r="F1" s="101"/>
      <c r="G1" s="101"/>
      <c r="H1" s="101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15.6">
      <c r="A2" s="2" t="s">
        <v>55</v>
      </c>
      <c r="B2" s="6"/>
      <c r="C2" s="6"/>
      <c r="D2" s="6"/>
      <c r="E2" s="6"/>
      <c r="F2" s="6"/>
      <c r="G2" s="6"/>
      <c r="H2" s="6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>
      <c r="A3" s="35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1" ht="15.6">
      <c r="A4" s="102" t="s">
        <v>56</v>
      </c>
      <c r="B4" s="102"/>
      <c r="C4" s="102"/>
      <c r="D4" s="102"/>
      <c r="E4" s="102"/>
      <c r="F4" s="102"/>
      <c r="G4" s="102"/>
      <c r="H4" s="10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</row>
    <row r="5" spans="1:21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1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</row>
    <row r="7" spans="1:21" ht="15.6">
      <c r="A7" s="32"/>
      <c r="B7" s="103" t="s">
        <v>57</v>
      </c>
      <c r="C7" s="104" t="s">
        <v>58</v>
      </c>
      <c r="D7" s="104"/>
      <c r="E7" s="104"/>
      <c r="F7" s="104"/>
      <c r="G7" s="105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</row>
    <row r="8" spans="1:21">
      <c r="A8" s="32"/>
      <c r="B8" s="106">
        <v>1</v>
      </c>
      <c r="C8" s="107" t="s">
        <v>59</v>
      </c>
      <c r="D8" s="107"/>
      <c r="E8" s="107"/>
      <c r="F8" s="107"/>
      <c r="G8" s="108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</row>
    <row r="9" spans="1:21" ht="30">
      <c r="A9" s="32"/>
      <c r="B9" s="106">
        <v>2</v>
      </c>
      <c r="C9" s="107" t="s">
        <v>60</v>
      </c>
      <c r="D9" s="107"/>
      <c r="E9" s="107"/>
      <c r="F9" s="107"/>
      <c r="G9" s="108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</row>
    <row r="10" spans="1:21">
      <c r="A10" s="32"/>
      <c r="B10" s="106">
        <v>3</v>
      </c>
      <c r="C10" s="107" t="s">
        <v>61</v>
      </c>
      <c r="D10" s="107"/>
      <c r="E10" s="107"/>
      <c r="F10" s="107"/>
      <c r="G10" s="108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</row>
    <row r="11" spans="1:21">
      <c r="A11" s="32"/>
      <c r="B11" s="106">
        <v>4</v>
      </c>
      <c r="C11" s="107" t="s">
        <v>62</v>
      </c>
      <c r="D11" s="107"/>
      <c r="E11" s="107"/>
      <c r="F11" s="107"/>
      <c r="G11" s="108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</row>
    <row r="12" spans="1:21">
      <c r="A12" s="32"/>
      <c r="B12" s="106">
        <v>5</v>
      </c>
      <c r="C12" s="107" t="s">
        <v>63</v>
      </c>
      <c r="D12" s="107"/>
      <c r="E12" s="107"/>
      <c r="F12" s="107"/>
      <c r="G12" s="108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</row>
    <row r="13" spans="1:21" ht="30">
      <c r="A13" s="32"/>
      <c r="B13" s="106">
        <v>6</v>
      </c>
      <c r="C13" s="107" t="s">
        <v>64</v>
      </c>
      <c r="D13" s="107"/>
      <c r="E13" s="107"/>
      <c r="F13" s="107"/>
      <c r="G13" s="108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</row>
    <row r="14" spans="1:21" ht="30">
      <c r="A14" s="32"/>
      <c r="B14" s="109">
        <v>7</v>
      </c>
      <c r="C14" s="110" t="s">
        <v>65</v>
      </c>
      <c r="D14" s="110"/>
      <c r="E14" s="110"/>
      <c r="F14" s="110"/>
      <c r="G14" s="111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</row>
    <row r="15" spans="1:21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</row>
    <row r="16" spans="1:21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</row>
    <row r="17" spans="1:21" ht="374.4" customHeight="1">
      <c r="A17" s="32"/>
      <c r="B17" s="113" t="s">
        <v>66</v>
      </c>
      <c r="C17" s="113"/>
      <c r="D17" s="112"/>
      <c r="E17" s="112"/>
      <c r="F17" s="112"/>
      <c r="G17" s="11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</row>
    <row r="18" spans="1:21" ht="15.6">
      <c r="A18" s="32"/>
      <c r="B18" s="112"/>
      <c r="C18" s="112"/>
      <c r="D18" s="112"/>
      <c r="E18" s="112"/>
      <c r="F18" s="112"/>
      <c r="G18" s="11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</row>
    <row r="19" spans="1:2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</row>
    <row r="20" spans="1:21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</row>
    <row r="2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</row>
    <row r="22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</row>
    <row r="23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</row>
    <row r="24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</row>
    <row r="25" spans="1:2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1:2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spans="1:2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</row>
    <row r="28" spans="1:2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</row>
    <row r="29" spans="1:2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</row>
    <row r="30" spans="1:2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</row>
    <row r="31" spans="1:2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</row>
    <row r="32" spans="1:2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</row>
    <row r="33" spans="1:2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</row>
    <row r="34" spans="1:2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</row>
    <row r="35" spans="1:2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</row>
    <row r="36" spans="1:2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</row>
    <row r="37" spans="1:2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</row>
    <row r="38" spans="1:2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</row>
    <row r="39" spans="1:2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</row>
    <row r="40" spans="1:2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</row>
    <row r="41" spans="1:2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</row>
    <row r="42" spans="1:2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</row>
    <row r="43" spans="1:2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</row>
    <row r="44" spans="1:2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</row>
    <row r="45" spans="1:2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</row>
    <row r="46" spans="1:21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</row>
    <row r="47" spans="1:21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</row>
    <row r="48" spans="1:21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</row>
    <row r="49" spans="1:21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</row>
    <row r="50" spans="1:21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</row>
    <row r="51" spans="1:21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</row>
    <row r="52" spans="1:21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</row>
    <row r="53" spans="1:21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</row>
    <row r="54" spans="1:21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</row>
    <row r="55" spans="1:21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</row>
    <row r="56" spans="1:21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</row>
    <row r="57" spans="1:21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</row>
    <row r="58" spans="1:21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</row>
    <row r="59" spans="1:21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</row>
    <row r="60" spans="1:21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</row>
    <row r="61" spans="1:21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</row>
    <row r="62" spans="1:21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</row>
    <row r="63" spans="1:21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</row>
    <row r="64" spans="1:21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</row>
    <row r="65" spans="1:21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</row>
    <row r="66" spans="1:21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</row>
    <row r="67" spans="1:21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</row>
    <row r="68" spans="1:21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</row>
    <row r="69" spans="1:21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</row>
    <row r="70" spans="1:21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</row>
    <row r="71" spans="1:21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</row>
    <row r="72" spans="1:2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</row>
    <row r="73" spans="1:21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</row>
    <row r="74" spans="1:2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</row>
    <row r="75" spans="1:2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</row>
    <row r="76" spans="1:21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</row>
    <row r="77" spans="1:21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</row>
    <row r="78" spans="1:21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</row>
    <row r="79" spans="1:21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</row>
    <row r="80" spans="1:21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</row>
    <row r="81" spans="1:2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</row>
    <row r="82" spans="1:21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</row>
    <row r="83" spans="1:21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</row>
    <row r="84" spans="1:21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</row>
    <row r="85" spans="1:21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</row>
    <row r="86" spans="1:21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</row>
    <row r="87" spans="1:21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</row>
    <row r="88" spans="1:21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</row>
    <row r="89" spans="1:21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</row>
    <row r="90" spans="1:2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</row>
    <row r="91" spans="1:2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</row>
    <row r="92" spans="1:2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</row>
    <row r="93" spans="1:21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</row>
    <row r="94" spans="1:21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</row>
    <row r="95" spans="1:21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</row>
    <row r="96" spans="1:21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</row>
    <row r="97" spans="1:21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</row>
    <row r="98" spans="1:21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</row>
    <row r="99" spans="1:2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</row>
    <row r="100" spans="1:21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</row>
  </sheetData>
  <mergeCells count="1">
    <mergeCell ref="B17:C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workbookViewId="0">
      <selection activeCell="H15" sqref="H15"/>
    </sheetView>
  </sheetViews>
  <sheetFormatPr defaultRowHeight="15"/>
  <cols>
    <col min="1" max="5" width="8.796875" style="33"/>
    <col min="6" max="6" width="14.796875" style="33" bestFit="1" customWidth="1"/>
    <col min="7" max="8" width="13.19921875" style="33" bestFit="1" customWidth="1"/>
    <col min="9" max="10" width="8.8984375" style="33" bestFit="1" customWidth="1"/>
    <col min="11" max="16384" width="8.796875" style="33"/>
  </cols>
  <sheetData>
    <row r="1" spans="1:21" ht="15.6">
      <c r="A1" s="31" t="s">
        <v>67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32"/>
      <c r="O1" s="32"/>
      <c r="P1" s="32"/>
      <c r="Q1" s="32"/>
      <c r="R1" s="32"/>
      <c r="S1" s="32"/>
      <c r="T1" s="32"/>
      <c r="U1" s="32"/>
    </row>
    <row r="2" spans="1:21">
      <c r="A2" s="35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46.8">
      <c r="A3" s="118" t="s">
        <v>68</v>
      </c>
      <c r="B3" s="119" t="s">
        <v>69</v>
      </c>
      <c r="C3" s="119" t="s">
        <v>70</v>
      </c>
      <c r="D3" s="119" t="s">
        <v>71</v>
      </c>
      <c r="E3" s="119" t="s">
        <v>45</v>
      </c>
      <c r="F3" s="119" t="s">
        <v>17</v>
      </c>
      <c r="G3" s="119" t="s">
        <v>49</v>
      </c>
      <c r="H3" s="119" t="s">
        <v>72</v>
      </c>
      <c r="I3" s="119" t="s">
        <v>73</v>
      </c>
      <c r="J3" s="119" t="s">
        <v>74</v>
      </c>
      <c r="K3" s="119" t="s">
        <v>47</v>
      </c>
      <c r="L3" s="119" t="s">
        <v>48</v>
      </c>
      <c r="M3" s="120" t="s">
        <v>75</v>
      </c>
      <c r="N3" s="32"/>
      <c r="O3" s="32"/>
      <c r="P3" s="32"/>
      <c r="Q3" s="32"/>
      <c r="R3" s="32"/>
      <c r="S3" s="32"/>
      <c r="T3" s="32"/>
      <c r="U3" s="32"/>
    </row>
    <row r="4" spans="1:21">
      <c r="A4" s="32" t="s">
        <v>76</v>
      </c>
      <c r="B4" s="32" t="s">
        <v>37</v>
      </c>
      <c r="C4" s="32" t="s">
        <v>77</v>
      </c>
      <c r="D4" s="32" t="s">
        <v>78</v>
      </c>
      <c r="E4" s="32" t="s">
        <v>79</v>
      </c>
      <c r="F4" s="74">
        <v>2500000</v>
      </c>
      <c r="G4" s="121">
        <v>46054</v>
      </c>
      <c r="H4" s="121">
        <v>46356</v>
      </c>
      <c r="I4" s="32">
        <v>302</v>
      </c>
      <c r="J4" s="122">
        <v>0.72</v>
      </c>
      <c r="K4" s="32" t="s">
        <v>80</v>
      </c>
      <c r="L4" s="32" t="s">
        <v>81</v>
      </c>
      <c r="M4" s="32" t="s">
        <v>82</v>
      </c>
      <c r="N4" s="32"/>
      <c r="O4" s="32"/>
      <c r="P4" s="32"/>
      <c r="Q4" s="32"/>
      <c r="R4" s="32"/>
      <c r="S4" s="32"/>
      <c r="T4" s="32"/>
      <c r="U4" s="32"/>
    </row>
    <row r="5" spans="1:21">
      <c r="A5" s="32" t="s">
        <v>83</v>
      </c>
      <c r="B5" s="32" t="s">
        <v>84</v>
      </c>
      <c r="C5" s="32" t="s">
        <v>85</v>
      </c>
      <c r="D5" s="32" t="s">
        <v>86</v>
      </c>
      <c r="E5" s="32" t="s">
        <v>87</v>
      </c>
      <c r="F5" s="74">
        <v>1200000</v>
      </c>
      <c r="G5" s="121">
        <v>46096</v>
      </c>
      <c r="H5" s="121">
        <v>46265</v>
      </c>
      <c r="I5" s="32">
        <v>169</v>
      </c>
      <c r="J5" s="122">
        <v>0.88</v>
      </c>
      <c r="K5" s="32" t="s">
        <v>88</v>
      </c>
      <c r="L5" s="32" t="s">
        <v>81</v>
      </c>
      <c r="M5" s="32" t="s">
        <v>89</v>
      </c>
      <c r="N5" s="32"/>
      <c r="O5" s="32"/>
      <c r="P5" s="32"/>
      <c r="Q5" s="32"/>
      <c r="R5" s="32"/>
      <c r="S5" s="32"/>
      <c r="T5" s="32"/>
      <c r="U5" s="32"/>
    </row>
    <row r="6" spans="1:21">
      <c r="A6" s="32" t="s">
        <v>90</v>
      </c>
      <c r="B6" s="32" t="s">
        <v>91</v>
      </c>
      <c r="C6" s="32" t="s">
        <v>92</v>
      </c>
      <c r="D6" s="32" t="s">
        <v>78</v>
      </c>
      <c r="E6" s="32" t="s">
        <v>93</v>
      </c>
      <c r="F6" s="74">
        <v>3000000</v>
      </c>
      <c r="G6" s="121">
        <v>45962</v>
      </c>
      <c r="H6" s="121">
        <v>46218</v>
      </c>
      <c r="I6" s="32">
        <v>256</v>
      </c>
      <c r="J6" s="122">
        <v>1</v>
      </c>
      <c r="K6" s="32" t="s">
        <v>94</v>
      </c>
      <c r="L6" s="32" t="s">
        <v>95</v>
      </c>
      <c r="M6" s="32" t="s">
        <v>96</v>
      </c>
      <c r="N6" s="32"/>
      <c r="O6" s="32"/>
      <c r="P6" s="32"/>
      <c r="Q6" s="32"/>
      <c r="R6" s="32"/>
      <c r="S6" s="32"/>
      <c r="T6" s="32"/>
      <c r="U6" s="32"/>
    </row>
    <row r="7" spans="1:21">
      <c r="A7" s="32" t="s">
        <v>97</v>
      </c>
      <c r="B7" s="32" t="s">
        <v>98</v>
      </c>
      <c r="C7" s="32" t="s">
        <v>99</v>
      </c>
      <c r="D7" s="32" t="s">
        <v>100</v>
      </c>
      <c r="E7" s="32" t="s">
        <v>101</v>
      </c>
      <c r="F7" s="74">
        <v>1850000</v>
      </c>
      <c r="G7" s="121">
        <v>46143</v>
      </c>
      <c r="H7" s="121">
        <v>46418</v>
      </c>
      <c r="I7" s="32">
        <v>275</v>
      </c>
      <c r="J7" s="122">
        <v>0.41</v>
      </c>
      <c r="K7" s="32" t="s">
        <v>102</v>
      </c>
      <c r="L7" s="32" t="s">
        <v>81</v>
      </c>
      <c r="M7" s="32" t="s">
        <v>103</v>
      </c>
      <c r="N7" s="32"/>
      <c r="O7" s="32"/>
      <c r="P7" s="32"/>
      <c r="Q7" s="32"/>
      <c r="R7" s="32"/>
      <c r="S7" s="32"/>
      <c r="T7" s="32"/>
      <c r="U7" s="32"/>
    </row>
    <row r="8" spans="1:21">
      <c r="A8" s="32" t="s">
        <v>104</v>
      </c>
      <c r="B8" s="32" t="s">
        <v>105</v>
      </c>
      <c r="C8" s="32" t="s">
        <v>106</v>
      </c>
      <c r="D8" s="32" t="s">
        <v>107</v>
      </c>
      <c r="E8" s="32" t="s">
        <v>108</v>
      </c>
      <c r="F8" s="74">
        <v>950000</v>
      </c>
      <c r="G8" s="121">
        <v>46183</v>
      </c>
      <c r="H8" s="121">
        <v>46310</v>
      </c>
      <c r="I8" s="32">
        <v>127</v>
      </c>
      <c r="J8" s="122">
        <v>0.28000000000000003</v>
      </c>
      <c r="K8" s="32" t="s">
        <v>109</v>
      </c>
      <c r="L8" s="32" t="s">
        <v>81</v>
      </c>
      <c r="M8" s="32" t="s">
        <v>110</v>
      </c>
      <c r="N8" s="32"/>
      <c r="O8" s="32"/>
      <c r="P8" s="32"/>
      <c r="Q8" s="32"/>
      <c r="R8" s="32"/>
      <c r="S8" s="32"/>
      <c r="T8" s="32"/>
      <c r="U8" s="32"/>
    </row>
    <row r="9" spans="1:21">
      <c r="A9" s="32"/>
      <c r="B9" s="32"/>
      <c r="C9" s="32"/>
      <c r="D9" s="32"/>
      <c r="E9" s="32"/>
      <c r="F9" s="74"/>
      <c r="G9" s="121"/>
      <c r="H9" s="121"/>
      <c r="I9" s="32"/>
      <c r="J9" s="12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</row>
    <row r="10" spans="1:21">
      <c r="A10" s="32"/>
      <c r="B10" s="32"/>
      <c r="C10" s="32"/>
      <c r="D10" s="32"/>
      <c r="E10" s="32"/>
      <c r="F10" s="74"/>
      <c r="G10" s="121"/>
      <c r="H10" s="121"/>
      <c r="I10" s="32"/>
      <c r="J10" s="12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</row>
    <row r="11" spans="1:21">
      <c r="A11" s="32"/>
      <c r="B11" s="32"/>
      <c r="C11" s="32"/>
      <c r="D11" s="32"/>
      <c r="E11" s="32"/>
      <c r="F11" s="74"/>
      <c r="G11" s="121"/>
      <c r="H11" s="121"/>
      <c r="I11" s="32"/>
      <c r="J11" s="12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</row>
    <row r="12" spans="1:21">
      <c r="A12" s="32"/>
      <c r="B12" s="32"/>
      <c r="C12" s="32"/>
      <c r="D12" s="32"/>
      <c r="E12" s="32"/>
      <c r="F12" s="74"/>
      <c r="G12" s="121"/>
      <c r="H12" s="121"/>
      <c r="I12" s="32"/>
      <c r="J12" s="12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</row>
    <row r="13" spans="1:21">
      <c r="A13" s="32"/>
      <c r="B13" s="32"/>
      <c r="C13" s="32"/>
      <c r="D13" s="32"/>
      <c r="E13" s="32"/>
      <c r="F13" s="74"/>
      <c r="G13" s="121"/>
      <c r="H13" s="121"/>
      <c r="I13" s="32"/>
      <c r="J13" s="12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</row>
    <row r="14" spans="1:21">
      <c r="A14" s="32"/>
      <c r="B14" s="32"/>
      <c r="C14" s="32"/>
      <c r="D14" s="32"/>
      <c r="E14" s="32"/>
      <c r="F14" s="74"/>
      <c r="G14" s="121"/>
      <c r="H14" s="121"/>
      <c r="I14" s="32"/>
      <c r="J14" s="12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</row>
    <row r="15" spans="1:21">
      <c r="A15" s="32"/>
      <c r="B15" s="32"/>
      <c r="C15" s="32"/>
      <c r="D15" s="32"/>
      <c r="E15" s="32"/>
      <c r="F15" s="74"/>
      <c r="G15" s="121"/>
      <c r="H15" s="121"/>
      <c r="I15" s="32"/>
      <c r="J15" s="12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</row>
    <row r="16" spans="1:21">
      <c r="A16" s="32"/>
      <c r="B16" s="32"/>
      <c r="C16" s="32"/>
      <c r="D16" s="32"/>
      <c r="E16" s="32"/>
      <c r="F16" s="74"/>
      <c r="G16" s="121"/>
      <c r="H16" s="121"/>
      <c r="I16" s="32"/>
      <c r="J16" s="12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</row>
    <row r="17" spans="1:21">
      <c r="A17" s="32"/>
      <c r="B17" s="32"/>
      <c r="C17" s="32"/>
      <c r="D17" s="32"/>
      <c r="E17" s="32"/>
      <c r="F17" s="74"/>
      <c r="G17" s="121"/>
      <c r="H17" s="121"/>
      <c r="I17" s="32"/>
      <c r="J17" s="12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</row>
    <row r="18" spans="1:21">
      <c r="A18" s="32"/>
      <c r="B18" s="32"/>
      <c r="C18" s="32"/>
      <c r="D18" s="32"/>
      <c r="E18" s="32"/>
      <c r="F18" s="74"/>
      <c r="G18" s="121"/>
      <c r="H18" s="121"/>
      <c r="I18" s="32"/>
      <c r="J18" s="12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</row>
    <row r="19" spans="1:21">
      <c r="A19" s="32"/>
      <c r="B19" s="32"/>
      <c r="C19" s="32"/>
      <c r="D19" s="32"/>
      <c r="E19" s="32"/>
      <c r="F19" s="74"/>
      <c r="G19" s="121"/>
      <c r="H19" s="121"/>
      <c r="I19" s="32"/>
      <c r="J19" s="12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</row>
    <row r="20" spans="1:21">
      <c r="A20" s="32"/>
      <c r="B20" s="32"/>
      <c r="C20" s="32"/>
      <c r="D20" s="32"/>
      <c r="E20" s="32"/>
      <c r="F20" s="74"/>
      <c r="G20" s="121"/>
      <c r="H20" s="121"/>
      <c r="I20" s="32"/>
      <c r="J20" s="12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</row>
    <row r="21" spans="1:21">
      <c r="A21" s="32"/>
      <c r="B21" s="32"/>
      <c r="C21" s="32"/>
      <c r="D21" s="32"/>
      <c r="E21" s="32"/>
      <c r="F21" s="74"/>
      <c r="G21" s="121"/>
      <c r="H21" s="121"/>
      <c r="I21" s="32"/>
      <c r="J21" s="12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</row>
    <row r="22" spans="1:21">
      <c r="A22" s="32"/>
      <c r="B22" s="32"/>
      <c r="C22" s="32"/>
      <c r="D22" s="32"/>
      <c r="E22" s="32"/>
      <c r="F22" s="74"/>
      <c r="G22" s="121"/>
      <c r="H22" s="121"/>
      <c r="I22" s="32"/>
      <c r="J22" s="12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</row>
    <row r="23" spans="1:21">
      <c r="A23" s="32"/>
      <c r="B23" s="32"/>
      <c r="C23" s="32"/>
      <c r="D23" s="32"/>
      <c r="E23" s="32"/>
      <c r="F23" s="74"/>
      <c r="G23" s="121"/>
      <c r="H23" s="121"/>
      <c r="I23" s="32"/>
      <c r="J23" s="12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</row>
    <row r="24" spans="1:21">
      <c r="A24" s="32"/>
      <c r="B24" s="32"/>
      <c r="C24" s="32"/>
      <c r="D24" s="32"/>
      <c r="E24" s="32"/>
      <c r="F24" s="74"/>
      <c r="G24" s="121"/>
      <c r="H24" s="121"/>
      <c r="I24" s="32"/>
      <c r="J24" s="12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</row>
    <row r="25" spans="1:21">
      <c r="A25" s="32"/>
      <c r="B25" s="32"/>
      <c r="C25" s="32"/>
      <c r="D25" s="32"/>
      <c r="E25" s="32"/>
      <c r="F25" s="74"/>
      <c r="G25" s="121"/>
      <c r="H25" s="121"/>
      <c r="I25" s="32"/>
      <c r="J25" s="12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1:21">
      <c r="A26" s="32"/>
      <c r="B26" s="32"/>
      <c r="C26" s="32"/>
      <c r="D26" s="32"/>
      <c r="E26" s="32"/>
      <c r="F26" s="74"/>
      <c r="G26" s="121"/>
      <c r="H26" s="121"/>
      <c r="I26" s="32"/>
      <c r="J26" s="12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spans="1:21">
      <c r="A27" s="32"/>
      <c r="B27" s="32"/>
      <c r="C27" s="32"/>
      <c r="D27" s="32"/>
      <c r="E27" s="32"/>
      <c r="F27" s="74"/>
      <c r="G27" s="121"/>
      <c r="H27" s="121"/>
      <c r="I27" s="32"/>
      <c r="J27" s="12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</row>
    <row r="28" spans="1:21">
      <c r="A28" s="32"/>
      <c r="B28" s="32"/>
      <c r="C28" s="32"/>
      <c r="D28" s="32"/>
      <c r="E28" s="32"/>
      <c r="F28" s="74"/>
      <c r="G28" s="121"/>
      <c r="H28" s="121"/>
      <c r="I28" s="32"/>
      <c r="J28" s="12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</row>
    <row r="29" spans="1:21">
      <c r="A29" s="32"/>
      <c r="B29" s="32"/>
      <c r="C29" s="32"/>
      <c r="D29" s="32"/>
      <c r="E29" s="32"/>
      <c r="F29" s="74"/>
      <c r="G29" s="121"/>
      <c r="H29" s="121"/>
      <c r="I29" s="32"/>
      <c r="J29" s="12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</row>
    <row r="30" spans="1:21">
      <c r="A30" s="32"/>
      <c r="B30" s="32"/>
      <c r="C30" s="32"/>
      <c r="D30" s="32"/>
      <c r="E30" s="32"/>
      <c r="F30" s="74"/>
      <c r="G30" s="121"/>
      <c r="H30" s="121"/>
      <c r="I30" s="32"/>
      <c r="J30" s="12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</row>
    <row r="31" spans="1:21">
      <c r="A31" s="32"/>
      <c r="B31" s="32"/>
      <c r="C31" s="32"/>
      <c r="D31" s="32"/>
      <c r="E31" s="32"/>
      <c r="F31" s="74"/>
      <c r="G31" s="121"/>
      <c r="H31" s="121"/>
      <c r="I31" s="32"/>
      <c r="J31" s="12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</row>
    <row r="32" spans="1:21">
      <c r="A32" s="32"/>
      <c r="B32" s="32"/>
      <c r="C32" s="32"/>
      <c r="D32" s="32"/>
      <c r="E32" s="32"/>
      <c r="F32" s="74"/>
      <c r="G32" s="121"/>
      <c r="H32" s="121"/>
      <c r="I32" s="32"/>
      <c r="J32" s="12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</row>
    <row r="33" spans="1:21">
      <c r="A33" s="32"/>
      <c r="B33" s="32"/>
      <c r="C33" s="32"/>
      <c r="D33" s="32"/>
      <c r="E33" s="32"/>
      <c r="F33" s="74"/>
      <c r="G33" s="121"/>
      <c r="H33" s="121"/>
      <c r="I33" s="32"/>
      <c r="J33" s="12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</row>
    <row r="34" spans="1:21">
      <c r="A34" s="32"/>
      <c r="B34" s="32"/>
      <c r="C34" s="32"/>
      <c r="D34" s="32"/>
      <c r="E34" s="32"/>
      <c r="F34" s="74"/>
      <c r="G34" s="121"/>
      <c r="H34" s="121"/>
      <c r="I34" s="32"/>
      <c r="J34" s="12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</row>
    <row r="35" spans="1:21">
      <c r="A35" s="32"/>
      <c r="B35" s="32"/>
      <c r="C35" s="32"/>
      <c r="D35" s="32"/>
      <c r="E35" s="32"/>
      <c r="F35" s="74"/>
      <c r="G35" s="121"/>
      <c r="H35" s="121"/>
      <c r="I35" s="32"/>
      <c r="J35" s="12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</row>
    <row r="36" spans="1:21">
      <c r="A36" s="32"/>
      <c r="B36" s="32"/>
      <c r="C36" s="32"/>
      <c r="D36" s="32"/>
      <c r="E36" s="32"/>
      <c r="F36" s="74"/>
      <c r="G36" s="121"/>
      <c r="H36" s="121"/>
      <c r="I36" s="32"/>
      <c r="J36" s="12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</row>
    <row r="37" spans="1:21">
      <c r="A37" s="32"/>
      <c r="B37" s="32"/>
      <c r="C37" s="32"/>
      <c r="D37" s="32"/>
      <c r="E37" s="32"/>
      <c r="F37" s="74"/>
      <c r="G37" s="121"/>
      <c r="H37" s="121"/>
      <c r="I37" s="32"/>
      <c r="J37" s="12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</row>
    <row r="38" spans="1:21">
      <c r="A38" s="32"/>
      <c r="B38" s="32"/>
      <c r="C38" s="32"/>
      <c r="D38" s="32"/>
      <c r="E38" s="32"/>
      <c r="F38" s="74"/>
      <c r="G38" s="121"/>
      <c r="H38" s="121"/>
      <c r="I38" s="32"/>
      <c r="J38" s="12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</row>
    <row r="39" spans="1:21">
      <c r="A39" s="32"/>
      <c r="B39" s="32"/>
      <c r="C39" s="32"/>
      <c r="D39" s="32"/>
      <c r="E39" s="32"/>
      <c r="F39" s="74"/>
      <c r="G39" s="121"/>
      <c r="H39" s="121"/>
      <c r="I39" s="32"/>
      <c r="J39" s="12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</row>
    <row r="40" spans="1:21">
      <c r="A40" s="32"/>
      <c r="B40" s="32"/>
      <c r="C40" s="32"/>
      <c r="D40" s="32"/>
      <c r="E40" s="32"/>
      <c r="F40" s="74"/>
      <c r="G40" s="121"/>
      <c r="H40" s="121"/>
      <c r="I40" s="32"/>
      <c r="J40" s="12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</row>
    <row r="41" spans="1:21">
      <c r="A41" s="32"/>
      <c r="B41" s="32"/>
      <c r="C41" s="32"/>
      <c r="D41" s="32"/>
      <c r="E41" s="32"/>
      <c r="F41" s="74"/>
      <c r="G41" s="121"/>
      <c r="H41" s="121"/>
      <c r="I41" s="32"/>
      <c r="J41" s="12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</row>
    <row r="42" spans="1:21">
      <c r="A42" s="32"/>
      <c r="B42" s="32"/>
      <c r="C42" s="32"/>
      <c r="D42" s="32"/>
      <c r="E42" s="32"/>
      <c r="F42" s="74"/>
      <c r="G42" s="121"/>
      <c r="H42" s="121"/>
      <c r="I42" s="32"/>
      <c r="J42" s="12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</row>
    <row r="43" spans="1:21">
      <c r="A43" s="32"/>
      <c r="B43" s="32"/>
      <c r="C43" s="32"/>
      <c r="D43" s="32"/>
      <c r="E43" s="32"/>
      <c r="F43" s="74"/>
      <c r="G43" s="121"/>
      <c r="H43" s="121"/>
      <c r="I43" s="32"/>
      <c r="J43" s="12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</row>
    <row r="44" spans="1:21">
      <c r="A44" s="32"/>
      <c r="B44" s="32"/>
      <c r="C44" s="32"/>
      <c r="D44" s="32"/>
      <c r="E44" s="32"/>
      <c r="F44" s="74"/>
      <c r="G44" s="121"/>
      <c r="H44" s="121"/>
      <c r="I44" s="32"/>
      <c r="J44" s="12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</row>
    <row r="45" spans="1:21">
      <c r="A45" s="32"/>
      <c r="B45" s="32"/>
      <c r="C45" s="32"/>
      <c r="D45" s="32"/>
      <c r="E45" s="32"/>
      <c r="F45" s="74"/>
      <c r="G45" s="121"/>
      <c r="H45" s="121"/>
      <c r="I45" s="32"/>
      <c r="J45" s="12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</row>
    <row r="46" spans="1:21">
      <c r="A46" s="32"/>
      <c r="B46" s="32"/>
      <c r="C46" s="32"/>
      <c r="D46" s="32"/>
      <c r="E46" s="32"/>
      <c r="F46" s="74"/>
      <c r="G46" s="121"/>
      <c r="H46" s="121"/>
      <c r="I46" s="32"/>
      <c r="J46" s="12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</row>
    <row r="47" spans="1:21">
      <c r="A47" s="32"/>
      <c r="B47" s="32"/>
      <c r="C47" s="32"/>
      <c r="D47" s="32"/>
      <c r="E47" s="32"/>
      <c r="F47" s="74"/>
      <c r="G47" s="121"/>
      <c r="H47" s="121"/>
      <c r="I47" s="32"/>
      <c r="J47" s="12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</row>
    <row r="48" spans="1:21">
      <c r="A48" s="32"/>
      <c r="B48" s="32"/>
      <c r="C48" s="32"/>
      <c r="D48" s="32"/>
      <c r="E48" s="32"/>
      <c r="F48" s="74"/>
      <c r="G48" s="121"/>
      <c r="H48" s="121"/>
      <c r="I48" s="32"/>
      <c r="J48" s="12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</row>
    <row r="49" spans="1:21">
      <c r="A49" s="32"/>
      <c r="B49" s="32"/>
      <c r="C49" s="32"/>
      <c r="D49" s="32"/>
      <c r="E49" s="32"/>
      <c r="F49" s="74"/>
      <c r="G49" s="121"/>
      <c r="H49" s="121"/>
      <c r="I49" s="32"/>
      <c r="J49" s="12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</row>
    <row r="50" spans="1:21">
      <c r="A50" s="32"/>
      <c r="B50" s="32"/>
      <c r="C50" s="32"/>
      <c r="D50" s="32"/>
      <c r="E50" s="32"/>
      <c r="F50" s="74"/>
      <c r="G50" s="121"/>
      <c r="H50" s="121"/>
      <c r="I50" s="32"/>
      <c r="J50" s="12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</row>
    <row r="51" spans="1:21">
      <c r="A51" s="32"/>
      <c r="B51" s="32"/>
      <c r="C51" s="32"/>
      <c r="D51" s="32"/>
      <c r="E51" s="32"/>
      <c r="F51" s="74"/>
      <c r="G51" s="121"/>
      <c r="H51" s="121"/>
      <c r="I51" s="32"/>
      <c r="J51" s="12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</row>
    <row r="52" spans="1:21">
      <c r="A52" s="32"/>
      <c r="B52" s="32"/>
      <c r="C52" s="32"/>
      <c r="D52" s="32"/>
      <c r="E52" s="32"/>
      <c r="F52" s="74"/>
      <c r="G52" s="121"/>
      <c r="H52" s="121"/>
      <c r="I52" s="32"/>
      <c r="J52" s="12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</row>
    <row r="53" spans="1:21">
      <c r="A53" s="32"/>
      <c r="B53" s="32"/>
      <c r="C53" s="32"/>
      <c r="D53" s="32"/>
      <c r="E53" s="32"/>
      <c r="F53" s="74"/>
      <c r="G53" s="121"/>
      <c r="H53" s="121"/>
      <c r="I53" s="32"/>
      <c r="J53" s="12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</row>
    <row r="54" spans="1:21">
      <c r="A54" s="32"/>
      <c r="B54" s="32"/>
      <c r="C54" s="32"/>
      <c r="D54" s="32"/>
      <c r="E54" s="32"/>
      <c r="F54" s="74"/>
      <c r="G54" s="121"/>
      <c r="H54" s="121"/>
      <c r="I54" s="32"/>
      <c r="J54" s="12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</row>
    <row r="55" spans="1:21">
      <c r="A55" s="32"/>
      <c r="B55" s="32"/>
      <c r="C55" s="32"/>
      <c r="D55" s="32"/>
      <c r="E55" s="32"/>
      <c r="F55" s="74"/>
      <c r="G55" s="121"/>
      <c r="H55" s="121"/>
      <c r="I55" s="32"/>
      <c r="J55" s="12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</row>
    <row r="56" spans="1:21">
      <c r="A56" s="32"/>
      <c r="B56" s="32"/>
      <c r="C56" s="32"/>
      <c r="D56" s="32"/>
      <c r="E56" s="32"/>
      <c r="F56" s="74"/>
      <c r="G56" s="121"/>
      <c r="H56" s="121"/>
      <c r="I56" s="32"/>
      <c r="J56" s="12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</row>
    <row r="57" spans="1:21">
      <c r="A57" s="32"/>
      <c r="B57" s="32"/>
      <c r="C57" s="32"/>
      <c r="D57" s="32"/>
      <c r="E57" s="32"/>
      <c r="F57" s="74"/>
      <c r="G57" s="121"/>
      <c r="H57" s="121"/>
      <c r="I57" s="32"/>
      <c r="J57" s="12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</row>
    <row r="58" spans="1:21">
      <c r="A58" s="32"/>
      <c r="B58" s="32"/>
      <c r="C58" s="32"/>
      <c r="D58" s="32"/>
      <c r="E58" s="32"/>
      <c r="F58" s="74"/>
      <c r="G58" s="121"/>
      <c r="H58" s="121"/>
      <c r="I58" s="32"/>
      <c r="J58" s="12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</row>
    <row r="59" spans="1:21">
      <c r="A59" s="32"/>
      <c r="B59" s="32"/>
      <c r="C59" s="32"/>
      <c r="D59" s="32"/>
      <c r="E59" s="32"/>
      <c r="F59" s="74"/>
      <c r="G59" s="121"/>
      <c r="H59" s="121"/>
      <c r="I59" s="32"/>
      <c r="J59" s="12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</row>
    <row r="60" spans="1:21">
      <c r="A60" s="32"/>
      <c r="B60" s="32"/>
      <c r="C60" s="32"/>
      <c r="D60" s="32"/>
      <c r="E60" s="32"/>
      <c r="F60" s="74"/>
      <c r="G60" s="121"/>
      <c r="H60" s="121"/>
      <c r="I60" s="32"/>
      <c r="J60" s="12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</row>
    <row r="61" spans="1:21">
      <c r="A61" s="32"/>
      <c r="B61" s="32"/>
      <c r="C61" s="32"/>
      <c r="D61" s="32"/>
      <c r="E61" s="32"/>
      <c r="F61" s="74"/>
      <c r="G61" s="121"/>
      <c r="H61" s="121"/>
      <c r="I61" s="32"/>
      <c r="J61" s="12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</row>
    <row r="62" spans="1:21">
      <c r="A62" s="32"/>
      <c r="B62" s="32"/>
      <c r="C62" s="32"/>
      <c r="D62" s="32"/>
      <c r="E62" s="32"/>
      <c r="F62" s="74"/>
      <c r="G62" s="121"/>
      <c r="H62" s="121"/>
      <c r="I62" s="32"/>
      <c r="J62" s="12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</row>
    <row r="63" spans="1:21">
      <c r="A63" s="32"/>
      <c r="B63" s="32"/>
      <c r="C63" s="32"/>
      <c r="D63" s="32"/>
      <c r="E63" s="32"/>
      <c r="F63" s="74"/>
      <c r="G63" s="121"/>
      <c r="H63" s="121"/>
      <c r="I63" s="32"/>
      <c r="J63" s="12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</row>
    <row r="64" spans="1:21">
      <c r="A64" s="32"/>
      <c r="B64" s="32"/>
      <c r="C64" s="32"/>
      <c r="D64" s="32"/>
      <c r="E64" s="32"/>
      <c r="F64" s="74"/>
      <c r="G64" s="121"/>
      <c r="H64" s="121"/>
      <c r="I64" s="32"/>
      <c r="J64" s="12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</row>
    <row r="65" spans="1:21">
      <c r="A65" s="32"/>
      <c r="B65" s="32"/>
      <c r="C65" s="32"/>
      <c r="D65" s="32"/>
      <c r="E65" s="32"/>
      <c r="F65" s="74"/>
      <c r="G65" s="121"/>
      <c r="H65" s="121"/>
      <c r="I65" s="32"/>
      <c r="J65" s="12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</row>
    <row r="66" spans="1:21">
      <c r="A66" s="32"/>
      <c r="B66" s="32"/>
      <c r="C66" s="32"/>
      <c r="D66" s="32"/>
      <c r="E66" s="32"/>
      <c r="F66" s="74"/>
      <c r="G66" s="121"/>
      <c r="H66" s="121"/>
      <c r="I66" s="32"/>
      <c r="J66" s="12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</row>
    <row r="67" spans="1:21">
      <c r="A67" s="32"/>
      <c r="B67" s="32"/>
      <c r="C67" s="32"/>
      <c r="D67" s="32"/>
      <c r="E67" s="32"/>
      <c r="F67" s="74"/>
      <c r="G67" s="121"/>
      <c r="H67" s="121"/>
      <c r="I67" s="32"/>
      <c r="J67" s="12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</row>
    <row r="68" spans="1:21">
      <c r="A68" s="32"/>
      <c r="B68" s="32"/>
      <c r="C68" s="32"/>
      <c r="D68" s="32"/>
      <c r="E68" s="32"/>
      <c r="F68" s="74"/>
      <c r="G68" s="121"/>
      <c r="H68" s="121"/>
      <c r="I68" s="32"/>
      <c r="J68" s="12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</row>
    <row r="69" spans="1:21">
      <c r="A69" s="32"/>
      <c r="B69" s="32"/>
      <c r="C69" s="32"/>
      <c r="D69" s="32"/>
      <c r="E69" s="32"/>
      <c r="F69" s="74"/>
      <c r="G69" s="121"/>
      <c r="H69" s="121"/>
      <c r="I69" s="32"/>
      <c r="J69" s="12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</row>
    <row r="70" spans="1:21">
      <c r="A70" s="32"/>
      <c r="B70" s="32"/>
      <c r="C70" s="32"/>
      <c r="D70" s="32"/>
      <c r="E70" s="32"/>
      <c r="F70" s="74"/>
      <c r="G70" s="121"/>
      <c r="H70" s="121"/>
      <c r="I70" s="32"/>
      <c r="J70" s="12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</row>
    <row r="71" spans="1:21">
      <c r="A71" s="32"/>
      <c r="B71" s="32"/>
      <c r="C71" s="32"/>
      <c r="D71" s="32"/>
      <c r="E71" s="32"/>
      <c r="F71" s="74"/>
      <c r="G71" s="121"/>
      <c r="H71" s="121"/>
      <c r="I71" s="32"/>
      <c r="J71" s="12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</row>
    <row r="72" spans="1:21">
      <c r="A72" s="32"/>
      <c r="B72" s="32"/>
      <c r="C72" s="32"/>
      <c r="D72" s="32"/>
      <c r="E72" s="32"/>
      <c r="F72" s="74"/>
      <c r="G72" s="121"/>
      <c r="H72" s="121"/>
      <c r="I72" s="32"/>
      <c r="J72" s="12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</row>
    <row r="73" spans="1:21">
      <c r="A73" s="32"/>
      <c r="B73" s="32"/>
      <c r="C73" s="32"/>
      <c r="D73" s="32"/>
      <c r="E73" s="32"/>
      <c r="F73" s="74"/>
      <c r="G73" s="121"/>
      <c r="H73" s="121"/>
      <c r="I73" s="32"/>
      <c r="J73" s="12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</row>
    <row r="74" spans="1:21">
      <c r="A74" s="32"/>
      <c r="B74" s="32"/>
      <c r="C74" s="32"/>
      <c r="D74" s="32"/>
      <c r="E74" s="32"/>
      <c r="F74" s="74"/>
      <c r="G74" s="121"/>
      <c r="H74" s="121"/>
      <c r="I74" s="32"/>
      <c r="J74" s="12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</row>
    <row r="75" spans="1:21">
      <c r="A75" s="32"/>
      <c r="B75" s="32"/>
      <c r="C75" s="32"/>
      <c r="D75" s="32"/>
      <c r="E75" s="32"/>
      <c r="F75" s="74"/>
      <c r="G75" s="121"/>
      <c r="H75" s="121"/>
      <c r="I75" s="32"/>
      <c r="J75" s="12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</row>
    <row r="76" spans="1:21">
      <c r="A76" s="32"/>
      <c r="B76" s="32"/>
      <c r="C76" s="32"/>
      <c r="D76" s="32"/>
      <c r="E76" s="32"/>
      <c r="F76" s="74"/>
      <c r="G76" s="121"/>
      <c r="H76" s="121"/>
      <c r="I76" s="32"/>
      <c r="J76" s="12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</row>
    <row r="77" spans="1:21">
      <c r="A77" s="32"/>
      <c r="B77" s="32"/>
      <c r="C77" s="32"/>
      <c r="D77" s="32"/>
      <c r="E77" s="32"/>
      <c r="F77" s="74"/>
      <c r="G77" s="121"/>
      <c r="H77" s="121"/>
      <c r="I77" s="32"/>
      <c r="J77" s="12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</row>
    <row r="78" spans="1:21">
      <c r="A78" s="32"/>
      <c r="B78" s="32"/>
      <c r="C78" s="32"/>
      <c r="D78" s="32"/>
      <c r="E78" s="32"/>
      <c r="F78" s="74"/>
      <c r="G78" s="121"/>
      <c r="H78" s="121"/>
      <c r="I78" s="32"/>
      <c r="J78" s="12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</row>
    <row r="79" spans="1:21">
      <c r="A79" s="32"/>
      <c r="B79" s="32"/>
      <c r="C79" s="32"/>
      <c r="D79" s="32"/>
      <c r="E79" s="32"/>
      <c r="F79" s="74"/>
      <c r="G79" s="121"/>
      <c r="H79" s="121"/>
      <c r="I79" s="32"/>
      <c r="J79" s="12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</row>
    <row r="80" spans="1:21">
      <c r="A80" s="32"/>
      <c r="B80" s="32"/>
      <c r="C80" s="32"/>
      <c r="D80" s="32"/>
      <c r="E80" s="32"/>
      <c r="F80" s="74"/>
      <c r="G80" s="121"/>
      <c r="H80" s="121"/>
      <c r="I80" s="32"/>
      <c r="J80" s="12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</row>
    <row r="81" spans="1:21">
      <c r="A81" s="32"/>
      <c r="B81" s="32"/>
      <c r="C81" s="32"/>
      <c r="D81" s="32"/>
      <c r="E81" s="32"/>
      <c r="F81" s="74"/>
      <c r="G81" s="121"/>
      <c r="H81" s="121"/>
      <c r="I81" s="32"/>
      <c r="J81" s="12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</row>
    <row r="82" spans="1:21">
      <c r="A82" s="32"/>
      <c r="B82" s="32"/>
      <c r="C82" s="32"/>
      <c r="D82" s="32"/>
      <c r="E82" s="32"/>
      <c r="F82" s="74"/>
      <c r="G82" s="121"/>
      <c r="H82" s="121"/>
      <c r="I82" s="32"/>
      <c r="J82" s="12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</row>
    <row r="83" spans="1:21">
      <c r="A83" s="32"/>
      <c r="B83" s="32"/>
      <c r="C83" s="32"/>
      <c r="D83" s="32"/>
      <c r="E83" s="32"/>
      <c r="F83" s="74"/>
      <c r="G83" s="121"/>
      <c r="H83" s="121"/>
      <c r="I83" s="32"/>
      <c r="J83" s="12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</row>
    <row r="84" spans="1:21">
      <c r="A84" s="32"/>
      <c r="B84" s="32"/>
      <c r="C84" s="32"/>
      <c r="D84" s="32"/>
      <c r="E84" s="32"/>
      <c r="F84" s="74"/>
      <c r="G84" s="121"/>
      <c r="H84" s="121"/>
      <c r="I84" s="32"/>
      <c r="J84" s="12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</row>
    <row r="85" spans="1:21">
      <c r="A85" s="32"/>
      <c r="B85" s="32"/>
      <c r="C85" s="32"/>
      <c r="D85" s="32"/>
      <c r="E85" s="32"/>
      <c r="F85" s="74"/>
      <c r="G85" s="121"/>
      <c r="H85" s="121"/>
      <c r="I85" s="32"/>
      <c r="J85" s="12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</row>
    <row r="86" spans="1:21">
      <c r="A86" s="32"/>
      <c r="B86" s="32"/>
      <c r="C86" s="32"/>
      <c r="D86" s="32"/>
      <c r="E86" s="32"/>
      <c r="F86" s="74"/>
      <c r="G86" s="121"/>
      <c r="H86" s="121"/>
      <c r="I86" s="32"/>
      <c r="J86" s="12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</row>
    <row r="87" spans="1:21">
      <c r="A87" s="32"/>
      <c r="B87" s="32"/>
      <c r="C87" s="32"/>
      <c r="D87" s="32"/>
      <c r="E87" s="32"/>
      <c r="F87" s="74"/>
      <c r="G87" s="121"/>
      <c r="H87" s="121"/>
      <c r="I87" s="32"/>
      <c r="J87" s="12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</row>
    <row r="88" spans="1:21">
      <c r="A88" s="32"/>
      <c r="B88" s="32"/>
      <c r="C88" s="32"/>
      <c r="D88" s="32"/>
      <c r="E88" s="32"/>
      <c r="F88" s="74"/>
      <c r="G88" s="121"/>
      <c r="H88" s="121"/>
      <c r="I88" s="32"/>
      <c r="J88" s="12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</row>
    <row r="89" spans="1:21">
      <c r="A89" s="32"/>
      <c r="B89" s="32"/>
      <c r="C89" s="32"/>
      <c r="D89" s="32"/>
      <c r="E89" s="32"/>
      <c r="F89" s="74"/>
      <c r="G89" s="121"/>
      <c r="H89" s="121"/>
      <c r="I89" s="32"/>
      <c r="J89" s="12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</row>
    <row r="90" spans="1:21">
      <c r="A90" s="32"/>
      <c r="B90" s="32"/>
      <c r="C90" s="32"/>
      <c r="D90" s="32"/>
      <c r="E90" s="32"/>
      <c r="F90" s="74"/>
      <c r="G90" s="121"/>
      <c r="H90" s="121"/>
      <c r="I90" s="32"/>
      <c r="J90" s="12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</row>
    <row r="91" spans="1:21">
      <c r="A91" s="32"/>
      <c r="B91" s="32"/>
      <c r="C91" s="32"/>
      <c r="D91" s="32"/>
      <c r="E91" s="32"/>
      <c r="F91" s="74"/>
      <c r="G91" s="121"/>
      <c r="H91" s="121"/>
      <c r="I91" s="32"/>
      <c r="J91" s="12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</row>
    <row r="92" spans="1:21">
      <c r="A92" s="32"/>
      <c r="B92" s="32"/>
      <c r="C92" s="32"/>
      <c r="D92" s="32"/>
      <c r="E92" s="32"/>
      <c r="F92" s="74"/>
      <c r="G92" s="121"/>
      <c r="H92" s="121"/>
      <c r="I92" s="32"/>
      <c r="J92" s="12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</row>
    <row r="93" spans="1:21">
      <c r="A93" s="32"/>
      <c r="B93" s="32"/>
      <c r="C93" s="32"/>
      <c r="D93" s="32"/>
      <c r="E93" s="32"/>
      <c r="F93" s="74"/>
      <c r="G93" s="121"/>
      <c r="H93" s="121"/>
      <c r="I93" s="32"/>
      <c r="J93" s="12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</row>
    <row r="94" spans="1:21">
      <c r="A94" s="32"/>
      <c r="B94" s="32"/>
      <c r="C94" s="32"/>
      <c r="D94" s="32"/>
      <c r="E94" s="32"/>
      <c r="F94" s="74"/>
      <c r="G94" s="121"/>
      <c r="H94" s="121"/>
      <c r="I94" s="32"/>
      <c r="J94" s="12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</row>
    <row r="95" spans="1:21">
      <c r="A95" s="32"/>
      <c r="B95" s="32"/>
      <c r="C95" s="32"/>
      <c r="D95" s="32"/>
      <c r="E95" s="32"/>
      <c r="F95" s="74"/>
      <c r="G95" s="121"/>
      <c r="H95" s="121"/>
      <c r="I95" s="32"/>
      <c r="J95" s="12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</row>
    <row r="96" spans="1:21">
      <c r="A96" s="32"/>
      <c r="B96" s="32"/>
      <c r="C96" s="32"/>
      <c r="D96" s="32"/>
      <c r="E96" s="32"/>
      <c r="F96" s="74"/>
      <c r="G96" s="121"/>
      <c r="H96" s="121"/>
      <c r="I96" s="32"/>
      <c r="J96" s="12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</row>
    <row r="97" spans="1:21">
      <c r="A97" s="32"/>
      <c r="B97" s="32"/>
      <c r="C97" s="32"/>
      <c r="D97" s="32"/>
      <c r="E97" s="32"/>
      <c r="F97" s="74"/>
      <c r="G97" s="121"/>
      <c r="H97" s="121"/>
      <c r="I97" s="32"/>
      <c r="J97" s="12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</row>
    <row r="98" spans="1:21">
      <c r="A98" s="32"/>
      <c r="B98" s="32"/>
      <c r="C98" s="32"/>
      <c r="D98" s="32"/>
      <c r="E98" s="32"/>
      <c r="F98" s="74"/>
      <c r="G98" s="121"/>
      <c r="H98" s="121"/>
      <c r="I98" s="32"/>
      <c r="J98" s="12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</row>
    <row r="99" spans="1:21">
      <c r="A99" s="32"/>
      <c r="B99" s="32"/>
      <c r="C99" s="32"/>
      <c r="D99" s="32"/>
      <c r="E99" s="32"/>
      <c r="F99" s="74"/>
      <c r="G99" s="121"/>
      <c r="H99" s="121"/>
      <c r="I99" s="32"/>
      <c r="J99" s="12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</row>
    <row r="100" spans="1:21">
      <c r="A100" s="32"/>
      <c r="B100" s="32"/>
      <c r="C100" s="32"/>
      <c r="D100" s="32"/>
      <c r="E100" s="32"/>
      <c r="F100" s="74"/>
      <c r="G100" s="121"/>
      <c r="H100" s="121"/>
      <c r="I100" s="32"/>
      <c r="J100" s="12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zoomScale="90" zoomScaleNormal="90" workbookViewId="0">
      <selection activeCell="P8" sqref="P8"/>
    </sheetView>
  </sheetViews>
  <sheetFormatPr defaultRowHeight="17.399999999999999"/>
  <cols>
    <col min="1" max="1" width="8.796875" style="28"/>
    <col min="2" max="2" width="13.19921875" style="28" bestFit="1" customWidth="1"/>
    <col min="3" max="8" width="8.796875" style="28"/>
    <col min="9" max="9" width="18.19921875" style="28" customWidth="1"/>
    <col min="10" max="16384" width="8.796875" style="28"/>
  </cols>
  <sheetData>
    <row r="1" spans="1:21">
      <c r="A1" s="26" t="s">
        <v>111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7"/>
      <c r="N1" s="27"/>
      <c r="O1" s="27"/>
      <c r="P1" s="27"/>
      <c r="Q1" s="27"/>
      <c r="R1" s="27"/>
      <c r="S1" s="27"/>
      <c r="T1" s="27"/>
      <c r="U1" s="27"/>
    </row>
    <row r="2" spans="1:21">
      <c r="A2" s="29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34.799999999999997">
      <c r="A3" s="114" t="s">
        <v>112</v>
      </c>
      <c r="B3" s="115" t="s">
        <v>113</v>
      </c>
      <c r="C3" s="115" t="s">
        <v>68</v>
      </c>
      <c r="D3" s="115" t="s">
        <v>69</v>
      </c>
      <c r="E3" s="115" t="s">
        <v>114</v>
      </c>
      <c r="F3" s="115" t="s">
        <v>115</v>
      </c>
      <c r="G3" s="115" t="s">
        <v>116</v>
      </c>
      <c r="H3" s="115" t="s">
        <v>117</v>
      </c>
      <c r="I3" s="115" t="s">
        <v>118</v>
      </c>
      <c r="J3" s="115" t="s">
        <v>119</v>
      </c>
      <c r="K3" s="115" t="s">
        <v>120</v>
      </c>
      <c r="L3" s="116" t="s">
        <v>75</v>
      </c>
      <c r="M3" s="27"/>
      <c r="N3" s="27"/>
      <c r="O3" s="27"/>
      <c r="P3" s="27"/>
      <c r="Q3" s="27"/>
      <c r="R3" s="27"/>
      <c r="S3" s="27"/>
      <c r="T3" s="27"/>
      <c r="U3" s="27"/>
    </row>
    <row r="4" spans="1:21">
      <c r="A4" s="27" t="s">
        <v>121</v>
      </c>
      <c r="B4" s="117">
        <v>46174</v>
      </c>
      <c r="C4" s="27" t="s">
        <v>76</v>
      </c>
      <c r="D4" s="27" t="s">
        <v>37</v>
      </c>
      <c r="E4" s="27" t="s">
        <v>25</v>
      </c>
      <c r="F4" s="27" t="s">
        <v>122</v>
      </c>
      <c r="G4" s="27" t="s">
        <v>123</v>
      </c>
      <c r="H4" s="27" t="s">
        <v>124</v>
      </c>
      <c r="I4" s="30">
        <v>210000</v>
      </c>
      <c r="J4" s="27" t="s">
        <v>125</v>
      </c>
      <c r="K4" s="27" t="s">
        <v>126</v>
      </c>
      <c r="L4" s="27"/>
      <c r="M4" s="27"/>
      <c r="N4" s="27"/>
      <c r="O4" s="27"/>
      <c r="P4" s="27"/>
      <c r="Q4" s="27"/>
      <c r="R4" s="27"/>
      <c r="S4" s="27"/>
      <c r="T4" s="27"/>
      <c r="U4" s="27"/>
    </row>
    <row r="5" spans="1:21">
      <c r="A5" s="27" t="s">
        <v>127</v>
      </c>
      <c r="B5" s="117">
        <v>46176</v>
      </c>
      <c r="C5" s="27" t="s">
        <v>76</v>
      </c>
      <c r="D5" s="27" t="s">
        <v>37</v>
      </c>
      <c r="E5" s="27" t="s">
        <v>26</v>
      </c>
      <c r="F5" s="27" t="s">
        <v>128</v>
      </c>
      <c r="G5" s="27" t="s">
        <v>129</v>
      </c>
      <c r="H5" s="27" t="s">
        <v>130</v>
      </c>
      <c r="I5" s="30">
        <v>85000</v>
      </c>
      <c r="J5" s="27" t="s">
        <v>131</v>
      </c>
      <c r="K5" s="27" t="s">
        <v>132</v>
      </c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>
      <c r="A6" s="27" t="s">
        <v>133</v>
      </c>
      <c r="B6" s="117">
        <v>46180</v>
      </c>
      <c r="C6" s="27" t="s">
        <v>76</v>
      </c>
      <c r="D6" s="27" t="s">
        <v>37</v>
      </c>
      <c r="E6" s="27" t="s">
        <v>28</v>
      </c>
      <c r="F6" s="27" t="s">
        <v>134</v>
      </c>
      <c r="G6" s="27" t="s">
        <v>135</v>
      </c>
      <c r="H6" s="27" t="s">
        <v>136</v>
      </c>
      <c r="I6" s="30">
        <v>45000</v>
      </c>
      <c r="J6" s="27" t="s">
        <v>125</v>
      </c>
      <c r="K6" s="27" t="s">
        <v>137</v>
      </c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>
      <c r="A7" s="27" t="s">
        <v>138</v>
      </c>
      <c r="B7" s="117">
        <v>46185</v>
      </c>
      <c r="C7" s="27" t="s">
        <v>76</v>
      </c>
      <c r="D7" s="27" t="s">
        <v>37</v>
      </c>
      <c r="E7" s="27" t="s">
        <v>29</v>
      </c>
      <c r="F7" s="27" t="s">
        <v>139</v>
      </c>
      <c r="G7" s="27" t="s">
        <v>140</v>
      </c>
      <c r="H7" s="27" t="s">
        <v>141</v>
      </c>
      <c r="I7" s="30">
        <v>22000</v>
      </c>
      <c r="J7" s="27" t="s">
        <v>131</v>
      </c>
      <c r="K7" s="27" t="s">
        <v>142</v>
      </c>
      <c r="L7" s="27"/>
      <c r="M7" s="27"/>
      <c r="N7" s="27"/>
      <c r="O7" s="27"/>
      <c r="P7" s="27"/>
      <c r="Q7" s="27"/>
      <c r="R7" s="27"/>
      <c r="S7" s="27"/>
      <c r="T7" s="27"/>
      <c r="U7" s="27"/>
    </row>
    <row r="8" spans="1:21">
      <c r="A8" s="27" t="s">
        <v>143</v>
      </c>
      <c r="B8" s="117">
        <v>46191</v>
      </c>
      <c r="C8" s="27" t="s">
        <v>76</v>
      </c>
      <c r="D8" s="27" t="s">
        <v>37</v>
      </c>
      <c r="E8" s="27" t="s">
        <v>30</v>
      </c>
      <c r="F8" s="27" t="s">
        <v>144</v>
      </c>
      <c r="G8" s="27" t="s">
        <v>145</v>
      </c>
      <c r="H8" s="27" t="s">
        <v>146</v>
      </c>
      <c r="I8" s="30">
        <v>18000</v>
      </c>
      <c r="J8" s="27" t="s">
        <v>131</v>
      </c>
      <c r="K8" s="27" t="s">
        <v>147</v>
      </c>
      <c r="L8" s="27"/>
      <c r="M8" s="27"/>
      <c r="N8" s="27"/>
      <c r="O8" s="27"/>
      <c r="P8" s="27"/>
      <c r="Q8" s="27"/>
      <c r="R8" s="27"/>
      <c r="S8" s="27"/>
      <c r="T8" s="27"/>
      <c r="U8" s="27"/>
    </row>
    <row r="9" spans="1:21">
      <c r="A9" s="27" t="s">
        <v>148</v>
      </c>
      <c r="B9" s="117">
        <v>46175</v>
      </c>
      <c r="C9" s="27" t="s">
        <v>83</v>
      </c>
      <c r="D9" s="27" t="s">
        <v>84</v>
      </c>
      <c r="E9" s="27" t="s">
        <v>25</v>
      </c>
      <c r="F9" s="27" t="s">
        <v>149</v>
      </c>
      <c r="G9" s="27" t="s">
        <v>150</v>
      </c>
      <c r="H9" s="27" t="s">
        <v>151</v>
      </c>
      <c r="I9" s="30">
        <v>165000</v>
      </c>
      <c r="J9" s="27" t="s">
        <v>125</v>
      </c>
      <c r="K9" s="27" t="s">
        <v>152</v>
      </c>
      <c r="L9" s="27"/>
      <c r="M9" s="27"/>
      <c r="N9" s="27"/>
      <c r="O9" s="27"/>
      <c r="P9" s="27"/>
      <c r="Q9" s="27"/>
      <c r="R9" s="27"/>
      <c r="S9" s="27"/>
      <c r="T9" s="27"/>
      <c r="U9" s="27"/>
    </row>
    <row r="10" spans="1:21">
      <c r="A10" s="27" t="s">
        <v>153</v>
      </c>
      <c r="B10" s="117">
        <v>46178</v>
      </c>
      <c r="C10" s="27" t="s">
        <v>83</v>
      </c>
      <c r="D10" s="27" t="s">
        <v>84</v>
      </c>
      <c r="E10" s="27" t="s">
        <v>26</v>
      </c>
      <c r="F10" s="27" t="s">
        <v>154</v>
      </c>
      <c r="G10" s="27" t="s">
        <v>155</v>
      </c>
      <c r="H10" s="27" t="s">
        <v>156</v>
      </c>
      <c r="I10" s="30">
        <v>120000</v>
      </c>
      <c r="J10" s="27" t="s">
        <v>131</v>
      </c>
      <c r="K10" s="27" t="s">
        <v>157</v>
      </c>
      <c r="L10" s="27"/>
      <c r="M10" s="27"/>
      <c r="N10" s="27"/>
      <c r="O10" s="27"/>
      <c r="P10" s="27"/>
      <c r="Q10" s="27"/>
      <c r="R10" s="27"/>
      <c r="S10" s="27"/>
      <c r="T10" s="27"/>
      <c r="U10" s="27"/>
    </row>
    <row r="11" spans="1:21">
      <c r="A11" s="27" t="s">
        <v>158</v>
      </c>
      <c r="B11" s="117">
        <v>46182</v>
      </c>
      <c r="C11" s="27" t="s">
        <v>83</v>
      </c>
      <c r="D11" s="27" t="s">
        <v>84</v>
      </c>
      <c r="E11" s="27" t="s">
        <v>27</v>
      </c>
      <c r="F11" s="27" t="s">
        <v>159</v>
      </c>
      <c r="G11" s="27" t="s">
        <v>160</v>
      </c>
      <c r="H11" s="27" t="s">
        <v>161</v>
      </c>
      <c r="I11" s="30">
        <v>110000</v>
      </c>
      <c r="J11" s="27" t="s">
        <v>162</v>
      </c>
      <c r="K11" s="27" t="s">
        <v>163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</row>
    <row r="12" spans="1:21">
      <c r="A12" s="27" t="s">
        <v>164</v>
      </c>
      <c r="B12" s="117">
        <v>46188</v>
      </c>
      <c r="C12" s="27" t="s">
        <v>83</v>
      </c>
      <c r="D12" s="27" t="s">
        <v>84</v>
      </c>
      <c r="E12" s="27" t="s">
        <v>25</v>
      </c>
      <c r="F12" s="27" t="s">
        <v>165</v>
      </c>
      <c r="G12" s="27" t="s">
        <v>166</v>
      </c>
      <c r="H12" s="27" t="s">
        <v>167</v>
      </c>
      <c r="I12" s="30">
        <v>130000</v>
      </c>
      <c r="J12" s="27" t="s">
        <v>125</v>
      </c>
      <c r="K12" s="27" t="s">
        <v>168</v>
      </c>
      <c r="L12" s="27"/>
      <c r="M12" s="27"/>
      <c r="N12" s="27"/>
      <c r="O12" s="27"/>
      <c r="P12" s="27"/>
      <c r="Q12" s="27"/>
      <c r="R12" s="27"/>
      <c r="S12" s="27"/>
      <c r="T12" s="27"/>
      <c r="U12" s="27"/>
    </row>
    <row r="13" spans="1:21">
      <c r="A13" s="27" t="s">
        <v>169</v>
      </c>
      <c r="B13" s="117">
        <v>46194</v>
      </c>
      <c r="C13" s="27" t="s">
        <v>83</v>
      </c>
      <c r="D13" s="27" t="s">
        <v>84</v>
      </c>
      <c r="E13" s="27" t="s">
        <v>31</v>
      </c>
      <c r="F13" s="27" t="s">
        <v>170</v>
      </c>
      <c r="G13" s="27" t="s">
        <v>171</v>
      </c>
      <c r="H13" s="27" t="s">
        <v>172</v>
      </c>
      <c r="I13" s="30">
        <v>35000</v>
      </c>
      <c r="J13" s="27" t="s">
        <v>125</v>
      </c>
      <c r="K13" s="27" t="s">
        <v>173</v>
      </c>
      <c r="L13" s="27"/>
      <c r="M13" s="27"/>
      <c r="N13" s="27"/>
      <c r="O13" s="27"/>
      <c r="P13" s="27"/>
      <c r="Q13" s="27"/>
      <c r="R13" s="27"/>
      <c r="S13" s="27"/>
      <c r="T13" s="27"/>
      <c r="U13" s="27"/>
    </row>
    <row r="14" spans="1:21">
      <c r="A14" s="27" t="s">
        <v>174</v>
      </c>
      <c r="B14" s="117">
        <v>46162</v>
      </c>
      <c r="C14" s="27" t="s">
        <v>90</v>
      </c>
      <c r="D14" s="27" t="s">
        <v>91</v>
      </c>
      <c r="E14" s="27" t="s">
        <v>25</v>
      </c>
      <c r="F14" s="27" t="s">
        <v>175</v>
      </c>
      <c r="G14" s="27" t="s">
        <v>176</v>
      </c>
      <c r="H14" s="27" t="s">
        <v>177</v>
      </c>
      <c r="I14" s="30">
        <v>380000</v>
      </c>
      <c r="J14" s="27" t="s">
        <v>125</v>
      </c>
      <c r="K14" s="27" t="s">
        <v>178</v>
      </c>
      <c r="L14" s="27"/>
      <c r="M14" s="27"/>
      <c r="N14" s="27"/>
      <c r="O14" s="27"/>
      <c r="P14" s="27"/>
      <c r="Q14" s="27"/>
      <c r="R14" s="27"/>
      <c r="S14" s="27"/>
      <c r="T14" s="27"/>
      <c r="U14" s="27"/>
    </row>
    <row r="15" spans="1:21">
      <c r="A15" s="27" t="s">
        <v>179</v>
      </c>
      <c r="B15" s="117">
        <v>46167</v>
      </c>
      <c r="C15" s="27" t="s">
        <v>90</v>
      </c>
      <c r="D15" s="27" t="s">
        <v>91</v>
      </c>
      <c r="E15" s="27" t="s">
        <v>25</v>
      </c>
      <c r="F15" s="27" t="s">
        <v>122</v>
      </c>
      <c r="G15" s="27" t="s">
        <v>123</v>
      </c>
      <c r="H15" s="27" t="s">
        <v>180</v>
      </c>
      <c r="I15" s="30">
        <v>325000</v>
      </c>
      <c r="J15" s="27" t="s">
        <v>125</v>
      </c>
      <c r="K15" s="27" t="s">
        <v>181</v>
      </c>
      <c r="L15" s="27"/>
      <c r="M15" s="27"/>
      <c r="N15" s="27"/>
      <c r="O15" s="27"/>
      <c r="P15" s="27"/>
      <c r="Q15" s="27"/>
      <c r="R15" s="27"/>
      <c r="S15" s="27"/>
      <c r="T15" s="27"/>
      <c r="U15" s="27"/>
    </row>
    <row r="16" spans="1:21">
      <c r="A16" s="27" t="s">
        <v>182</v>
      </c>
      <c r="B16" s="117">
        <v>46175</v>
      </c>
      <c r="C16" s="27" t="s">
        <v>90</v>
      </c>
      <c r="D16" s="27" t="s">
        <v>91</v>
      </c>
      <c r="E16" s="27" t="s">
        <v>26</v>
      </c>
      <c r="F16" s="27" t="s">
        <v>128</v>
      </c>
      <c r="G16" s="27" t="s">
        <v>129</v>
      </c>
      <c r="H16" s="27" t="s">
        <v>183</v>
      </c>
      <c r="I16" s="30">
        <v>270000</v>
      </c>
      <c r="J16" s="27" t="s">
        <v>131</v>
      </c>
      <c r="K16" s="27" t="s">
        <v>184</v>
      </c>
      <c r="L16" s="27"/>
      <c r="M16" s="27"/>
      <c r="N16" s="27"/>
      <c r="O16" s="27"/>
      <c r="P16" s="27"/>
      <c r="Q16" s="27"/>
      <c r="R16" s="27"/>
      <c r="S16" s="27"/>
      <c r="T16" s="27"/>
      <c r="U16" s="27"/>
    </row>
    <row r="17" spans="1:21">
      <c r="A17" s="27" t="s">
        <v>185</v>
      </c>
      <c r="B17" s="117">
        <v>46183</v>
      </c>
      <c r="C17" s="27" t="s">
        <v>90</v>
      </c>
      <c r="D17" s="27" t="s">
        <v>91</v>
      </c>
      <c r="E17" s="27" t="s">
        <v>27</v>
      </c>
      <c r="F17" s="27" t="s">
        <v>186</v>
      </c>
      <c r="G17" s="27" t="s">
        <v>187</v>
      </c>
      <c r="H17" s="27" t="s">
        <v>188</v>
      </c>
      <c r="I17" s="30">
        <v>420000</v>
      </c>
      <c r="J17" s="27" t="s">
        <v>162</v>
      </c>
      <c r="K17" s="27" t="s">
        <v>189</v>
      </c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>
      <c r="A18" s="27" t="s">
        <v>190</v>
      </c>
      <c r="B18" s="117">
        <v>46198</v>
      </c>
      <c r="C18" s="27" t="s">
        <v>90</v>
      </c>
      <c r="D18" s="27" t="s">
        <v>91</v>
      </c>
      <c r="E18" s="27" t="s">
        <v>28</v>
      </c>
      <c r="F18" s="27" t="s">
        <v>191</v>
      </c>
      <c r="G18" s="27" t="s">
        <v>192</v>
      </c>
      <c r="H18" s="27" t="s">
        <v>193</v>
      </c>
      <c r="I18" s="30">
        <v>95000</v>
      </c>
      <c r="J18" s="27" t="s">
        <v>125</v>
      </c>
      <c r="K18" s="27" t="s">
        <v>194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</row>
    <row r="19" spans="1:21">
      <c r="A19" s="27" t="s">
        <v>195</v>
      </c>
      <c r="B19" s="117">
        <v>46177</v>
      </c>
      <c r="C19" s="27" t="s">
        <v>97</v>
      </c>
      <c r="D19" s="27" t="s">
        <v>98</v>
      </c>
      <c r="E19" s="27" t="s">
        <v>25</v>
      </c>
      <c r="F19" s="27" t="s">
        <v>196</v>
      </c>
      <c r="G19" s="27" t="s">
        <v>150</v>
      </c>
      <c r="H19" s="27" t="s">
        <v>197</v>
      </c>
      <c r="I19" s="30">
        <v>145000</v>
      </c>
      <c r="J19" s="27" t="s">
        <v>125</v>
      </c>
      <c r="K19" s="27" t="s">
        <v>198</v>
      </c>
      <c r="L19" s="27"/>
      <c r="M19" s="27"/>
      <c r="N19" s="27"/>
      <c r="O19" s="27"/>
      <c r="P19" s="27"/>
      <c r="Q19" s="27"/>
      <c r="R19" s="27"/>
      <c r="S19" s="27"/>
      <c r="T19" s="27"/>
      <c r="U19" s="27"/>
    </row>
    <row r="20" spans="1:21">
      <c r="A20" s="27" t="s">
        <v>199</v>
      </c>
      <c r="B20" s="117">
        <v>46181</v>
      </c>
      <c r="C20" s="27" t="s">
        <v>97</v>
      </c>
      <c r="D20" s="27" t="s">
        <v>98</v>
      </c>
      <c r="E20" s="27" t="s">
        <v>26</v>
      </c>
      <c r="F20" s="27" t="s">
        <v>128</v>
      </c>
      <c r="G20" s="27" t="s">
        <v>200</v>
      </c>
      <c r="H20" s="27" t="s">
        <v>128</v>
      </c>
      <c r="I20" s="30">
        <v>90000</v>
      </c>
      <c r="J20" s="27" t="s">
        <v>131</v>
      </c>
      <c r="K20" s="27" t="s">
        <v>201</v>
      </c>
      <c r="L20" s="27"/>
      <c r="M20" s="27"/>
      <c r="N20" s="27"/>
      <c r="O20" s="27"/>
      <c r="P20" s="27"/>
      <c r="Q20" s="27"/>
      <c r="R20" s="27"/>
      <c r="S20" s="27"/>
      <c r="T20" s="27"/>
      <c r="U20" s="27"/>
    </row>
    <row r="21" spans="1:21">
      <c r="A21" s="27" t="s">
        <v>202</v>
      </c>
      <c r="B21" s="117">
        <v>46187</v>
      </c>
      <c r="C21" s="27" t="s">
        <v>97</v>
      </c>
      <c r="D21" s="27" t="s">
        <v>98</v>
      </c>
      <c r="E21" s="27" t="s">
        <v>27</v>
      </c>
      <c r="F21" s="27" t="s">
        <v>203</v>
      </c>
      <c r="G21" s="27" t="s">
        <v>204</v>
      </c>
      <c r="H21" s="27" t="s">
        <v>205</v>
      </c>
      <c r="I21" s="30">
        <v>160000</v>
      </c>
      <c r="J21" s="27" t="s">
        <v>162</v>
      </c>
      <c r="K21" s="27" t="s">
        <v>206</v>
      </c>
      <c r="L21" s="27"/>
      <c r="M21" s="27"/>
      <c r="N21" s="27"/>
      <c r="O21" s="27"/>
      <c r="P21" s="27"/>
      <c r="Q21" s="27"/>
      <c r="R21" s="27"/>
      <c r="S21" s="27"/>
      <c r="T21" s="27"/>
      <c r="U21" s="27"/>
    </row>
    <row r="22" spans="1:21">
      <c r="A22" s="27" t="s">
        <v>207</v>
      </c>
      <c r="B22" s="117">
        <v>46193</v>
      </c>
      <c r="C22" s="27" t="s">
        <v>97</v>
      </c>
      <c r="D22" s="27" t="s">
        <v>98</v>
      </c>
      <c r="E22" s="27" t="s">
        <v>25</v>
      </c>
      <c r="F22" s="27" t="s">
        <v>208</v>
      </c>
      <c r="G22" s="27" t="s">
        <v>209</v>
      </c>
      <c r="H22" s="27" t="s">
        <v>210</v>
      </c>
      <c r="I22" s="30">
        <v>125000</v>
      </c>
      <c r="J22" s="27" t="s">
        <v>125</v>
      </c>
      <c r="K22" s="27" t="s">
        <v>211</v>
      </c>
      <c r="L22" s="27"/>
      <c r="M22" s="27"/>
      <c r="N22" s="27"/>
      <c r="O22" s="27"/>
      <c r="P22" s="27"/>
      <c r="Q22" s="27"/>
      <c r="R22" s="27"/>
      <c r="S22" s="27"/>
      <c r="T22" s="27"/>
      <c r="U22" s="27"/>
    </row>
    <row r="23" spans="1:21">
      <c r="A23" s="27" t="s">
        <v>212</v>
      </c>
      <c r="B23" s="117">
        <v>46200</v>
      </c>
      <c r="C23" s="27" t="s">
        <v>97</v>
      </c>
      <c r="D23" s="27" t="s">
        <v>98</v>
      </c>
      <c r="E23" s="27" t="s">
        <v>30</v>
      </c>
      <c r="F23" s="27" t="s">
        <v>213</v>
      </c>
      <c r="G23" s="27" t="s">
        <v>145</v>
      </c>
      <c r="H23" s="27" t="s">
        <v>213</v>
      </c>
      <c r="I23" s="30">
        <v>22000</v>
      </c>
      <c r="J23" s="27" t="s">
        <v>131</v>
      </c>
      <c r="K23" s="27" t="s">
        <v>214</v>
      </c>
      <c r="L23" s="27"/>
      <c r="M23" s="27"/>
      <c r="N23" s="27"/>
      <c r="O23" s="27"/>
      <c r="P23" s="27"/>
      <c r="Q23" s="27"/>
      <c r="R23" s="27"/>
      <c r="S23" s="27"/>
      <c r="T23" s="27"/>
      <c r="U23" s="27"/>
    </row>
    <row r="24" spans="1:21">
      <c r="A24" s="27" t="s">
        <v>215</v>
      </c>
      <c r="B24" s="117">
        <v>46185</v>
      </c>
      <c r="C24" s="27" t="s">
        <v>104</v>
      </c>
      <c r="D24" s="27" t="s">
        <v>105</v>
      </c>
      <c r="E24" s="27" t="s">
        <v>25</v>
      </c>
      <c r="F24" s="27" t="s">
        <v>216</v>
      </c>
      <c r="G24" s="27" t="s">
        <v>176</v>
      </c>
      <c r="H24" s="27" t="s">
        <v>216</v>
      </c>
      <c r="I24" s="30">
        <v>98000</v>
      </c>
      <c r="J24" s="27" t="s">
        <v>125</v>
      </c>
      <c r="K24" s="27" t="s">
        <v>217</v>
      </c>
      <c r="L24" s="27"/>
      <c r="M24" s="27"/>
      <c r="N24" s="27"/>
      <c r="O24" s="27"/>
      <c r="P24" s="27"/>
      <c r="Q24" s="27"/>
      <c r="R24" s="27"/>
      <c r="S24" s="27"/>
      <c r="T24" s="27"/>
      <c r="U24" s="27"/>
    </row>
    <row r="25" spans="1:21">
      <c r="A25" s="27" t="s">
        <v>218</v>
      </c>
      <c r="B25" s="117">
        <v>46189</v>
      </c>
      <c r="C25" s="27" t="s">
        <v>104</v>
      </c>
      <c r="D25" s="27" t="s">
        <v>105</v>
      </c>
      <c r="E25" s="27" t="s">
        <v>26</v>
      </c>
      <c r="F25" s="27" t="s">
        <v>219</v>
      </c>
      <c r="G25" s="27" t="s">
        <v>220</v>
      </c>
      <c r="H25" s="27" t="s">
        <v>128</v>
      </c>
      <c r="I25" s="30">
        <v>115000</v>
      </c>
      <c r="J25" s="27" t="s">
        <v>131</v>
      </c>
      <c r="K25" s="27" t="s">
        <v>221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</row>
    <row r="26" spans="1:21">
      <c r="A26" s="27" t="s">
        <v>222</v>
      </c>
      <c r="B26" s="117">
        <v>46192</v>
      </c>
      <c r="C26" s="27" t="s">
        <v>104</v>
      </c>
      <c r="D26" s="27" t="s">
        <v>105</v>
      </c>
      <c r="E26" s="27" t="s">
        <v>28</v>
      </c>
      <c r="F26" s="27" t="s">
        <v>223</v>
      </c>
      <c r="G26" s="27" t="s">
        <v>192</v>
      </c>
      <c r="H26" s="27" t="s">
        <v>224</v>
      </c>
      <c r="I26" s="30">
        <v>60000</v>
      </c>
      <c r="J26" s="27" t="s">
        <v>125</v>
      </c>
      <c r="K26" s="27" t="s">
        <v>225</v>
      </c>
      <c r="L26" s="27"/>
      <c r="M26" s="27"/>
      <c r="N26" s="27"/>
      <c r="O26" s="27"/>
      <c r="P26" s="27"/>
      <c r="Q26" s="27"/>
      <c r="R26" s="27"/>
      <c r="S26" s="27"/>
      <c r="T26" s="27"/>
      <c r="U26" s="27"/>
    </row>
    <row r="27" spans="1:21">
      <c r="A27" s="27" t="s">
        <v>226</v>
      </c>
      <c r="B27" s="117">
        <v>46196</v>
      </c>
      <c r="C27" s="27" t="s">
        <v>104</v>
      </c>
      <c r="D27" s="27" t="s">
        <v>105</v>
      </c>
      <c r="E27" s="27" t="s">
        <v>29</v>
      </c>
      <c r="F27" s="27" t="s">
        <v>227</v>
      </c>
      <c r="G27" s="27" t="s">
        <v>140</v>
      </c>
      <c r="H27" s="27" t="s">
        <v>228</v>
      </c>
      <c r="I27" s="30">
        <v>38000</v>
      </c>
      <c r="J27" s="27" t="s">
        <v>131</v>
      </c>
      <c r="K27" s="27" t="s">
        <v>229</v>
      </c>
      <c r="L27" s="27"/>
      <c r="M27" s="27"/>
      <c r="N27" s="27"/>
      <c r="O27" s="27"/>
      <c r="P27" s="27"/>
      <c r="Q27" s="27"/>
      <c r="R27" s="27"/>
      <c r="S27" s="27"/>
      <c r="T27" s="27"/>
      <c r="U27" s="27"/>
    </row>
    <row r="28" spans="1:21">
      <c r="A28" s="27" t="s">
        <v>230</v>
      </c>
      <c r="B28" s="117">
        <v>46202</v>
      </c>
      <c r="C28" s="27" t="s">
        <v>104</v>
      </c>
      <c r="D28" s="27" t="s">
        <v>105</v>
      </c>
      <c r="E28" s="27" t="s">
        <v>30</v>
      </c>
      <c r="F28" s="27" t="s">
        <v>231</v>
      </c>
      <c r="G28" s="27" t="s">
        <v>145</v>
      </c>
      <c r="H28" s="27" t="s">
        <v>232</v>
      </c>
      <c r="I28" s="30">
        <v>26000</v>
      </c>
      <c r="J28" s="27" t="s">
        <v>125</v>
      </c>
      <c r="K28" s="27" t="s">
        <v>233</v>
      </c>
      <c r="L28" s="27"/>
      <c r="M28" s="27"/>
      <c r="N28" s="27"/>
      <c r="O28" s="27"/>
      <c r="P28" s="27"/>
      <c r="Q28" s="27"/>
      <c r="R28" s="27"/>
      <c r="S28" s="27"/>
      <c r="T28" s="27"/>
      <c r="U28" s="27"/>
    </row>
    <row r="29" spans="1:21">
      <c r="A29" s="27"/>
      <c r="B29" s="117"/>
      <c r="C29" s="27"/>
      <c r="D29" s="27"/>
      <c r="E29" s="27"/>
      <c r="F29" s="27"/>
      <c r="G29" s="27"/>
      <c r="H29" s="27"/>
      <c r="I29" s="30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</row>
    <row r="30" spans="1:21">
      <c r="A30" s="27"/>
      <c r="B30" s="117"/>
      <c r="C30" s="27"/>
      <c r="D30" s="27"/>
      <c r="E30" s="27"/>
      <c r="F30" s="27"/>
      <c r="G30" s="27"/>
      <c r="H30" s="27"/>
      <c r="I30" s="30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</row>
    <row r="31" spans="1:21">
      <c r="A31" s="27"/>
      <c r="B31" s="117"/>
      <c r="C31" s="27"/>
      <c r="D31" s="27"/>
      <c r="E31" s="27"/>
      <c r="F31" s="27"/>
      <c r="G31" s="27"/>
      <c r="H31" s="27"/>
      <c r="I31" s="30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</row>
    <row r="32" spans="1:21">
      <c r="A32" s="27"/>
      <c r="B32" s="117"/>
      <c r="C32" s="27"/>
      <c r="D32" s="27"/>
      <c r="E32" s="27"/>
      <c r="F32" s="27"/>
      <c r="G32" s="27"/>
      <c r="H32" s="27"/>
      <c r="I32" s="30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</row>
    <row r="33" spans="1:21">
      <c r="A33" s="27"/>
      <c r="B33" s="117"/>
      <c r="C33" s="27"/>
      <c r="D33" s="27"/>
      <c r="E33" s="27"/>
      <c r="F33" s="27"/>
      <c r="G33" s="27"/>
      <c r="H33" s="27"/>
      <c r="I33" s="30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</row>
    <row r="34" spans="1:21">
      <c r="A34" s="27"/>
      <c r="B34" s="117"/>
      <c r="C34" s="27"/>
      <c r="D34" s="27"/>
      <c r="E34" s="27"/>
      <c r="F34" s="27"/>
      <c r="G34" s="27"/>
      <c r="H34" s="27"/>
      <c r="I34" s="30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</row>
    <row r="35" spans="1:21">
      <c r="A35" s="27"/>
      <c r="B35" s="117"/>
      <c r="C35" s="27"/>
      <c r="D35" s="27"/>
      <c r="E35" s="27"/>
      <c r="F35" s="27"/>
      <c r="G35" s="27"/>
      <c r="H35" s="27"/>
      <c r="I35" s="30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</row>
    <row r="36" spans="1:21">
      <c r="A36" s="27"/>
      <c r="B36" s="117"/>
      <c r="C36" s="27"/>
      <c r="D36" s="27"/>
      <c r="E36" s="27"/>
      <c r="F36" s="27"/>
      <c r="G36" s="27"/>
      <c r="H36" s="27"/>
      <c r="I36" s="30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</row>
    <row r="37" spans="1:21">
      <c r="A37" s="27"/>
      <c r="B37" s="117"/>
      <c r="C37" s="27"/>
      <c r="D37" s="27"/>
      <c r="E37" s="27"/>
      <c r="F37" s="27"/>
      <c r="G37" s="27"/>
      <c r="H37" s="27"/>
      <c r="I37" s="30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</row>
    <row r="38" spans="1:21">
      <c r="A38" s="27"/>
      <c r="B38" s="117"/>
      <c r="C38" s="27"/>
      <c r="D38" s="27"/>
      <c r="E38" s="27"/>
      <c r="F38" s="27"/>
      <c r="G38" s="27"/>
      <c r="H38" s="27"/>
      <c r="I38" s="30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</row>
    <row r="39" spans="1:21">
      <c r="A39" s="27"/>
      <c r="B39" s="117"/>
      <c r="C39" s="27"/>
      <c r="D39" s="27"/>
      <c r="E39" s="27"/>
      <c r="F39" s="27"/>
      <c r="G39" s="27"/>
      <c r="H39" s="27"/>
      <c r="I39" s="30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</row>
    <row r="40" spans="1:21">
      <c r="A40" s="27"/>
      <c r="B40" s="117"/>
      <c r="C40" s="27"/>
      <c r="D40" s="27"/>
      <c r="E40" s="27"/>
      <c r="F40" s="27"/>
      <c r="G40" s="27"/>
      <c r="H40" s="27"/>
      <c r="I40" s="30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</row>
    <row r="41" spans="1:21">
      <c r="A41" s="27"/>
      <c r="B41" s="117"/>
      <c r="C41" s="27"/>
      <c r="D41" s="27"/>
      <c r="E41" s="27"/>
      <c r="F41" s="27"/>
      <c r="G41" s="27"/>
      <c r="H41" s="27"/>
      <c r="I41" s="30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</row>
    <row r="42" spans="1:21">
      <c r="A42" s="27"/>
      <c r="B42" s="117"/>
      <c r="C42" s="27"/>
      <c r="D42" s="27"/>
      <c r="E42" s="27"/>
      <c r="F42" s="27"/>
      <c r="G42" s="27"/>
      <c r="H42" s="27"/>
      <c r="I42" s="30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</row>
    <row r="43" spans="1:21">
      <c r="A43" s="27"/>
      <c r="B43" s="117"/>
      <c r="C43" s="27"/>
      <c r="D43" s="27"/>
      <c r="E43" s="27"/>
      <c r="F43" s="27"/>
      <c r="G43" s="27"/>
      <c r="H43" s="27"/>
      <c r="I43" s="30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</row>
    <row r="44" spans="1:21">
      <c r="A44" s="27"/>
      <c r="B44" s="117"/>
      <c r="C44" s="27"/>
      <c r="D44" s="27"/>
      <c r="E44" s="27"/>
      <c r="F44" s="27"/>
      <c r="G44" s="27"/>
      <c r="H44" s="27"/>
      <c r="I44" s="30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</row>
    <row r="45" spans="1:21">
      <c r="A45" s="27"/>
      <c r="B45" s="117"/>
      <c r="C45" s="27"/>
      <c r="D45" s="27"/>
      <c r="E45" s="27"/>
      <c r="F45" s="27"/>
      <c r="G45" s="27"/>
      <c r="H45" s="27"/>
      <c r="I45" s="30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</row>
    <row r="46" spans="1:21">
      <c r="A46" s="27"/>
      <c r="B46" s="117"/>
      <c r="C46" s="27"/>
      <c r="D46" s="27"/>
      <c r="E46" s="27"/>
      <c r="F46" s="27"/>
      <c r="G46" s="27"/>
      <c r="H46" s="27"/>
      <c r="I46" s="30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</row>
    <row r="47" spans="1:21">
      <c r="A47" s="27"/>
      <c r="B47" s="117"/>
      <c r="C47" s="27"/>
      <c r="D47" s="27"/>
      <c r="E47" s="27"/>
      <c r="F47" s="27"/>
      <c r="G47" s="27"/>
      <c r="H47" s="27"/>
      <c r="I47" s="30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</row>
    <row r="48" spans="1:21">
      <c r="A48" s="27"/>
      <c r="B48" s="117"/>
      <c r="C48" s="27"/>
      <c r="D48" s="27"/>
      <c r="E48" s="27"/>
      <c r="F48" s="27"/>
      <c r="G48" s="27"/>
      <c r="H48" s="27"/>
      <c r="I48" s="30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</row>
    <row r="49" spans="1:21">
      <c r="A49" s="27"/>
      <c r="B49" s="117"/>
      <c r="C49" s="27"/>
      <c r="D49" s="27"/>
      <c r="E49" s="27"/>
      <c r="F49" s="27"/>
      <c r="G49" s="27"/>
      <c r="H49" s="27"/>
      <c r="I49" s="30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</row>
    <row r="50" spans="1:21">
      <c r="A50" s="27"/>
      <c r="B50" s="117"/>
      <c r="C50" s="27"/>
      <c r="D50" s="27"/>
      <c r="E50" s="27"/>
      <c r="F50" s="27"/>
      <c r="G50" s="27"/>
      <c r="H50" s="27"/>
      <c r="I50" s="30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</row>
    <row r="51" spans="1:21">
      <c r="A51" s="27"/>
      <c r="B51" s="117"/>
      <c r="C51" s="27"/>
      <c r="D51" s="27"/>
      <c r="E51" s="27"/>
      <c r="F51" s="27"/>
      <c r="G51" s="27"/>
      <c r="H51" s="27"/>
      <c r="I51" s="30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</row>
    <row r="52" spans="1:21">
      <c r="A52" s="27"/>
      <c r="B52" s="117"/>
      <c r="C52" s="27"/>
      <c r="D52" s="27"/>
      <c r="E52" s="27"/>
      <c r="F52" s="27"/>
      <c r="G52" s="27"/>
      <c r="H52" s="27"/>
      <c r="I52" s="30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</row>
    <row r="53" spans="1:21">
      <c r="A53" s="27"/>
      <c r="B53" s="117"/>
      <c r="C53" s="27"/>
      <c r="D53" s="27"/>
      <c r="E53" s="27"/>
      <c r="F53" s="27"/>
      <c r="G53" s="27"/>
      <c r="H53" s="27"/>
      <c r="I53" s="30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</row>
    <row r="54" spans="1:21">
      <c r="A54" s="27"/>
      <c r="B54" s="117"/>
      <c r="C54" s="27"/>
      <c r="D54" s="27"/>
      <c r="E54" s="27"/>
      <c r="F54" s="27"/>
      <c r="G54" s="27"/>
      <c r="H54" s="27"/>
      <c r="I54" s="30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</row>
    <row r="55" spans="1:21">
      <c r="A55" s="27"/>
      <c r="B55" s="117"/>
      <c r="C55" s="27"/>
      <c r="D55" s="27"/>
      <c r="E55" s="27"/>
      <c r="F55" s="27"/>
      <c r="G55" s="27"/>
      <c r="H55" s="27"/>
      <c r="I55" s="30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</row>
    <row r="56" spans="1:21">
      <c r="A56" s="27"/>
      <c r="B56" s="117"/>
      <c r="C56" s="27"/>
      <c r="D56" s="27"/>
      <c r="E56" s="27"/>
      <c r="F56" s="27"/>
      <c r="G56" s="27"/>
      <c r="H56" s="27"/>
      <c r="I56" s="30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</row>
    <row r="57" spans="1:21">
      <c r="A57" s="27"/>
      <c r="B57" s="117"/>
      <c r="C57" s="27"/>
      <c r="D57" s="27"/>
      <c r="E57" s="27"/>
      <c r="F57" s="27"/>
      <c r="G57" s="27"/>
      <c r="H57" s="27"/>
      <c r="I57" s="30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</row>
    <row r="58" spans="1:21">
      <c r="A58" s="27"/>
      <c r="B58" s="117"/>
      <c r="C58" s="27"/>
      <c r="D58" s="27"/>
      <c r="E58" s="27"/>
      <c r="F58" s="27"/>
      <c r="G58" s="27"/>
      <c r="H58" s="27"/>
      <c r="I58" s="30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</row>
    <row r="59" spans="1:21">
      <c r="A59" s="27"/>
      <c r="B59" s="117"/>
      <c r="C59" s="27"/>
      <c r="D59" s="27"/>
      <c r="E59" s="27"/>
      <c r="F59" s="27"/>
      <c r="G59" s="27"/>
      <c r="H59" s="27"/>
      <c r="I59" s="30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</row>
    <row r="60" spans="1:21">
      <c r="A60" s="27"/>
      <c r="B60" s="117"/>
      <c r="C60" s="27"/>
      <c r="D60" s="27"/>
      <c r="E60" s="27"/>
      <c r="F60" s="27"/>
      <c r="G60" s="27"/>
      <c r="H60" s="27"/>
      <c r="I60" s="30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</row>
    <row r="61" spans="1:21">
      <c r="A61" s="27"/>
      <c r="B61" s="117"/>
      <c r="C61" s="27"/>
      <c r="D61" s="27"/>
      <c r="E61" s="27"/>
      <c r="F61" s="27"/>
      <c r="G61" s="27"/>
      <c r="H61" s="27"/>
      <c r="I61" s="30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</row>
    <row r="62" spans="1:21">
      <c r="A62" s="27"/>
      <c r="B62" s="117"/>
      <c r="C62" s="27"/>
      <c r="D62" s="27"/>
      <c r="E62" s="27"/>
      <c r="F62" s="27"/>
      <c r="G62" s="27"/>
      <c r="H62" s="27"/>
      <c r="I62" s="30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</row>
    <row r="63" spans="1:21">
      <c r="A63" s="27"/>
      <c r="B63" s="117"/>
      <c r="C63" s="27"/>
      <c r="D63" s="27"/>
      <c r="E63" s="27"/>
      <c r="F63" s="27"/>
      <c r="G63" s="27"/>
      <c r="H63" s="27"/>
      <c r="I63" s="30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</row>
    <row r="64" spans="1:21">
      <c r="A64" s="27"/>
      <c r="B64" s="117"/>
      <c r="C64" s="27"/>
      <c r="D64" s="27"/>
      <c r="E64" s="27"/>
      <c r="F64" s="27"/>
      <c r="G64" s="27"/>
      <c r="H64" s="27"/>
      <c r="I64" s="30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</row>
    <row r="65" spans="1:21">
      <c r="A65" s="27"/>
      <c r="B65" s="117"/>
      <c r="C65" s="27"/>
      <c r="D65" s="27"/>
      <c r="E65" s="27"/>
      <c r="F65" s="27"/>
      <c r="G65" s="27"/>
      <c r="H65" s="27"/>
      <c r="I65" s="30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</row>
    <row r="66" spans="1:21">
      <c r="A66" s="27"/>
      <c r="B66" s="117"/>
      <c r="C66" s="27"/>
      <c r="D66" s="27"/>
      <c r="E66" s="27"/>
      <c r="F66" s="27"/>
      <c r="G66" s="27"/>
      <c r="H66" s="27"/>
      <c r="I66" s="30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</row>
    <row r="67" spans="1:21">
      <c r="A67" s="27"/>
      <c r="B67" s="117"/>
      <c r="C67" s="27"/>
      <c r="D67" s="27"/>
      <c r="E67" s="27"/>
      <c r="F67" s="27"/>
      <c r="G67" s="27"/>
      <c r="H67" s="27"/>
      <c r="I67" s="30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</row>
    <row r="68" spans="1:21">
      <c r="A68" s="27"/>
      <c r="B68" s="117"/>
      <c r="C68" s="27"/>
      <c r="D68" s="27"/>
      <c r="E68" s="27"/>
      <c r="F68" s="27"/>
      <c r="G68" s="27"/>
      <c r="H68" s="27"/>
      <c r="I68" s="30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</row>
    <row r="69" spans="1:21">
      <c r="A69" s="27"/>
      <c r="B69" s="117"/>
      <c r="C69" s="27"/>
      <c r="D69" s="27"/>
      <c r="E69" s="27"/>
      <c r="F69" s="27"/>
      <c r="G69" s="27"/>
      <c r="H69" s="27"/>
      <c r="I69" s="30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</row>
    <row r="70" spans="1:21">
      <c r="A70" s="27"/>
      <c r="B70" s="117"/>
      <c r="C70" s="27"/>
      <c r="D70" s="27"/>
      <c r="E70" s="27"/>
      <c r="F70" s="27"/>
      <c r="G70" s="27"/>
      <c r="H70" s="27"/>
      <c r="I70" s="30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</row>
    <row r="71" spans="1:21">
      <c r="A71" s="27"/>
      <c r="B71" s="117"/>
      <c r="C71" s="27"/>
      <c r="D71" s="27"/>
      <c r="E71" s="27"/>
      <c r="F71" s="27"/>
      <c r="G71" s="27"/>
      <c r="H71" s="27"/>
      <c r="I71" s="30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</row>
    <row r="72" spans="1:21">
      <c r="A72" s="27"/>
      <c r="B72" s="117"/>
      <c r="C72" s="27"/>
      <c r="D72" s="27"/>
      <c r="E72" s="27"/>
      <c r="F72" s="27"/>
      <c r="G72" s="27"/>
      <c r="H72" s="27"/>
      <c r="I72" s="30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</row>
    <row r="73" spans="1:21">
      <c r="A73" s="27"/>
      <c r="B73" s="117"/>
      <c r="C73" s="27"/>
      <c r="D73" s="27"/>
      <c r="E73" s="27"/>
      <c r="F73" s="27"/>
      <c r="G73" s="27"/>
      <c r="H73" s="27"/>
      <c r="I73" s="30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</row>
    <row r="74" spans="1:21">
      <c r="A74" s="27"/>
      <c r="B74" s="117"/>
      <c r="C74" s="27"/>
      <c r="D74" s="27"/>
      <c r="E74" s="27"/>
      <c r="F74" s="27"/>
      <c r="G74" s="27"/>
      <c r="H74" s="27"/>
      <c r="I74" s="30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</row>
    <row r="75" spans="1:21">
      <c r="A75" s="27"/>
      <c r="B75" s="117"/>
      <c r="C75" s="27"/>
      <c r="D75" s="27"/>
      <c r="E75" s="27"/>
      <c r="F75" s="27"/>
      <c r="G75" s="27"/>
      <c r="H75" s="27"/>
      <c r="I75" s="30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</row>
    <row r="76" spans="1:21">
      <c r="A76" s="27"/>
      <c r="B76" s="117"/>
      <c r="C76" s="27"/>
      <c r="D76" s="27"/>
      <c r="E76" s="27"/>
      <c r="F76" s="27"/>
      <c r="G76" s="27"/>
      <c r="H76" s="27"/>
      <c r="I76" s="30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</row>
    <row r="77" spans="1:21">
      <c r="A77" s="27"/>
      <c r="B77" s="117"/>
      <c r="C77" s="27"/>
      <c r="D77" s="27"/>
      <c r="E77" s="27"/>
      <c r="F77" s="27"/>
      <c r="G77" s="27"/>
      <c r="H77" s="27"/>
      <c r="I77" s="30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</row>
    <row r="78" spans="1:21">
      <c r="A78" s="27"/>
      <c r="B78" s="117"/>
      <c r="C78" s="27"/>
      <c r="D78" s="27"/>
      <c r="E78" s="27"/>
      <c r="F78" s="27"/>
      <c r="G78" s="27"/>
      <c r="H78" s="27"/>
      <c r="I78" s="30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</row>
    <row r="79" spans="1:21">
      <c r="A79" s="27"/>
      <c r="B79" s="117"/>
      <c r="C79" s="27"/>
      <c r="D79" s="27"/>
      <c r="E79" s="27"/>
      <c r="F79" s="27"/>
      <c r="G79" s="27"/>
      <c r="H79" s="27"/>
      <c r="I79" s="30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</row>
    <row r="80" spans="1:21">
      <c r="A80" s="27"/>
      <c r="B80" s="117"/>
      <c r="C80" s="27"/>
      <c r="D80" s="27"/>
      <c r="E80" s="27"/>
      <c r="F80" s="27"/>
      <c r="G80" s="27"/>
      <c r="H80" s="27"/>
      <c r="I80" s="30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</row>
    <row r="81" spans="1:21">
      <c r="A81" s="27"/>
      <c r="B81" s="117"/>
      <c r="C81" s="27"/>
      <c r="D81" s="27"/>
      <c r="E81" s="27"/>
      <c r="F81" s="27"/>
      <c r="G81" s="27"/>
      <c r="H81" s="27"/>
      <c r="I81" s="30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</row>
    <row r="82" spans="1:21">
      <c r="A82" s="27"/>
      <c r="B82" s="117"/>
      <c r="C82" s="27"/>
      <c r="D82" s="27"/>
      <c r="E82" s="27"/>
      <c r="F82" s="27"/>
      <c r="G82" s="27"/>
      <c r="H82" s="27"/>
      <c r="I82" s="30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</row>
    <row r="83" spans="1:21">
      <c r="A83" s="27"/>
      <c r="B83" s="117"/>
      <c r="C83" s="27"/>
      <c r="D83" s="27"/>
      <c r="E83" s="27"/>
      <c r="F83" s="27"/>
      <c r="G83" s="27"/>
      <c r="H83" s="27"/>
      <c r="I83" s="30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</row>
    <row r="84" spans="1:21">
      <c r="A84" s="27"/>
      <c r="B84" s="117"/>
      <c r="C84" s="27"/>
      <c r="D84" s="27"/>
      <c r="E84" s="27"/>
      <c r="F84" s="27"/>
      <c r="G84" s="27"/>
      <c r="H84" s="27"/>
      <c r="I84" s="30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</row>
    <row r="85" spans="1:21">
      <c r="A85" s="27"/>
      <c r="B85" s="117"/>
      <c r="C85" s="27"/>
      <c r="D85" s="27"/>
      <c r="E85" s="27"/>
      <c r="F85" s="27"/>
      <c r="G85" s="27"/>
      <c r="H85" s="27"/>
      <c r="I85" s="30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</row>
    <row r="86" spans="1:21">
      <c r="A86" s="27"/>
      <c r="B86" s="117"/>
      <c r="C86" s="27"/>
      <c r="D86" s="27"/>
      <c r="E86" s="27"/>
      <c r="F86" s="27"/>
      <c r="G86" s="27"/>
      <c r="H86" s="27"/>
      <c r="I86" s="30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</row>
    <row r="87" spans="1:21">
      <c r="A87" s="27"/>
      <c r="B87" s="117"/>
      <c r="C87" s="27"/>
      <c r="D87" s="27"/>
      <c r="E87" s="27"/>
      <c r="F87" s="27"/>
      <c r="G87" s="27"/>
      <c r="H87" s="27"/>
      <c r="I87" s="30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</row>
    <row r="88" spans="1:21">
      <c r="A88" s="27"/>
      <c r="B88" s="117"/>
      <c r="C88" s="27"/>
      <c r="D88" s="27"/>
      <c r="E88" s="27"/>
      <c r="F88" s="27"/>
      <c r="G88" s="27"/>
      <c r="H88" s="27"/>
      <c r="I88" s="30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</row>
    <row r="89" spans="1:21">
      <c r="A89" s="27"/>
      <c r="B89" s="117"/>
      <c r="C89" s="27"/>
      <c r="D89" s="27"/>
      <c r="E89" s="27"/>
      <c r="F89" s="27"/>
      <c r="G89" s="27"/>
      <c r="H89" s="27"/>
      <c r="I89" s="30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</row>
    <row r="90" spans="1:21">
      <c r="A90" s="27"/>
      <c r="B90" s="117"/>
      <c r="C90" s="27"/>
      <c r="D90" s="27"/>
      <c r="E90" s="27"/>
      <c r="F90" s="27"/>
      <c r="G90" s="27"/>
      <c r="H90" s="27"/>
      <c r="I90" s="30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</row>
    <row r="91" spans="1:21">
      <c r="A91" s="27"/>
      <c r="B91" s="117"/>
      <c r="C91" s="27"/>
      <c r="D91" s="27"/>
      <c r="E91" s="27"/>
      <c r="F91" s="27"/>
      <c r="G91" s="27"/>
      <c r="H91" s="27"/>
      <c r="I91" s="30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</row>
    <row r="92" spans="1:21">
      <c r="A92" s="27"/>
      <c r="B92" s="117"/>
      <c r="C92" s="27"/>
      <c r="D92" s="27"/>
      <c r="E92" s="27"/>
      <c r="F92" s="27"/>
      <c r="G92" s="27"/>
      <c r="H92" s="27"/>
      <c r="I92" s="30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</row>
    <row r="93" spans="1:21">
      <c r="A93" s="27"/>
      <c r="B93" s="117"/>
      <c r="C93" s="27"/>
      <c r="D93" s="27"/>
      <c r="E93" s="27"/>
      <c r="F93" s="27"/>
      <c r="G93" s="27"/>
      <c r="H93" s="27"/>
      <c r="I93" s="30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</row>
    <row r="94" spans="1:21">
      <c r="A94" s="27"/>
      <c r="B94" s="117"/>
      <c r="C94" s="27"/>
      <c r="D94" s="27"/>
      <c r="E94" s="27"/>
      <c r="F94" s="27"/>
      <c r="G94" s="27"/>
      <c r="H94" s="27"/>
      <c r="I94" s="30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</row>
    <row r="95" spans="1:21">
      <c r="A95" s="27"/>
      <c r="B95" s="117"/>
      <c r="C95" s="27"/>
      <c r="D95" s="27"/>
      <c r="E95" s="27"/>
      <c r="F95" s="27"/>
      <c r="G95" s="27"/>
      <c r="H95" s="27"/>
      <c r="I95" s="30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</row>
    <row r="96" spans="1:21">
      <c r="A96" s="27"/>
      <c r="B96" s="117"/>
      <c r="C96" s="27"/>
      <c r="D96" s="27"/>
      <c r="E96" s="27"/>
      <c r="F96" s="27"/>
      <c r="G96" s="27"/>
      <c r="H96" s="27"/>
      <c r="I96" s="30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</row>
    <row r="97" spans="1:21">
      <c r="A97" s="27"/>
      <c r="B97" s="117"/>
      <c r="C97" s="27"/>
      <c r="D97" s="27"/>
      <c r="E97" s="27"/>
      <c r="F97" s="27"/>
      <c r="G97" s="27"/>
      <c r="H97" s="27"/>
      <c r="I97" s="30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</row>
    <row r="98" spans="1:21">
      <c r="A98" s="27"/>
      <c r="B98" s="117"/>
      <c r="C98" s="27"/>
      <c r="D98" s="27"/>
      <c r="E98" s="27"/>
      <c r="F98" s="27"/>
      <c r="G98" s="27"/>
      <c r="H98" s="27"/>
      <c r="I98" s="30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</row>
    <row r="99" spans="1:21">
      <c r="A99" s="27"/>
      <c r="B99" s="117"/>
      <c r="C99" s="27"/>
      <c r="D99" s="27"/>
      <c r="E99" s="27"/>
      <c r="F99" s="27"/>
      <c r="G99" s="27"/>
      <c r="H99" s="27"/>
      <c r="I99" s="30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</row>
    <row r="100" spans="1:21">
      <c r="A100" s="27"/>
      <c r="B100" s="117"/>
      <c r="C100" s="27"/>
      <c r="D100" s="27"/>
      <c r="E100" s="27"/>
      <c r="F100" s="27"/>
      <c r="G100" s="27"/>
      <c r="H100" s="27"/>
      <c r="I100" s="30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workbookViewId="0">
      <selection activeCell="G18" sqref="G18"/>
    </sheetView>
  </sheetViews>
  <sheetFormatPr defaultRowHeight="15"/>
  <cols>
    <col min="1" max="1" width="8.796875" style="33"/>
    <col min="2" max="2" width="13.19921875" style="33" bestFit="1" customWidth="1"/>
    <col min="3" max="7" width="8.796875" style="33"/>
    <col min="8" max="8" width="8.8984375" style="33" bestFit="1" customWidth="1"/>
    <col min="9" max="9" width="12.796875" style="33" bestFit="1" customWidth="1"/>
    <col min="10" max="11" width="14.796875" style="33" bestFit="1" customWidth="1"/>
    <col min="12" max="12" width="12.796875" style="33" bestFit="1" customWidth="1"/>
    <col min="13" max="16384" width="8.796875" style="33"/>
  </cols>
  <sheetData>
    <row r="1" spans="1:21" ht="15.6">
      <c r="A1" s="31" t="s">
        <v>234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32"/>
      <c r="Q1" s="32"/>
      <c r="R1" s="32"/>
      <c r="S1" s="32"/>
      <c r="T1" s="32"/>
      <c r="U1" s="32"/>
    </row>
    <row r="2" spans="1:21">
      <c r="A2" s="35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31.2">
      <c r="A3" s="118" t="s">
        <v>235</v>
      </c>
      <c r="B3" s="119" t="s">
        <v>113</v>
      </c>
      <c r="C3" s="119" t="s">
        <v>68</v>
      </c>
      <c r="D3" s="119" t="s">
        <v>69</v>
      </c>
      <c r="E3" s="119" t="s">
        <v>236</v>
      </c>
      <c r="F3" s="119" t="s">
        <v>237</v>
      </c>
      <c r="G3" s="119" t="s">
        <v>238</v>
      </c>
      <c r="H3" s="119" t="s">
        <v>239</v>
      </c>
      <c r="I3" s="119" t="s">
        <v>240</v>
      </c>
      <c r="J3" s="119" t="s">
        <v>241</v>
      </c>
      <c r="K3" s="119" t="s">
        <v>242</v>
      </c>
      <c r="L3" s="119" t="s">
        <v>243</v>
      </c>
      <c r="M3" s="119" t="s">
        <v>119</v>
      </c>
      <c r="N3" s="119" t="s">
        <v>244</v>
      </c>
      <c r="O3" s="120" t="s">
        <v>75</v>
      </c>
      <c r="P3" s="32"/>
      <c r="Q3" s="32"/>
      <c r="R3" s="32"/>
      <c r="S3" s="32"/>
      <c r="T3" s="32"/>
      <c r="U3" s="32"/>
    </row>
    <row r="4" spans="1:21">
      <c r="A4" s="32" t="s">
        <v>245</v>
      </c>
      <c r="B4" s="121">
        <v>46174</v>
      </c>
      <c r="C4" s="32" t="s">
        <v>76</v>
      </c>
      <c r="D4" s="32" t="s">
        <v>37</v>
      </c>
      <c r="E4" s="32" t="s">
        <v>123</v>
      </c>
      <c r="F4" s="32" t="s">
        <v>246</v>
      </c>
      <c r="G4" s="32" t="s">
        <v>247</v>
      </c>
      <c r="H4" s="32">
        <v>20</v>
      </c>
      <c r="I4" s="74">
        <v>45000</v>
      </c>
      <c r="J4" s="74">
        <f t="shared" ref="J4:J35" si="0">H4*I4</f>
        <v>900000</v>
      </c>
      <c r="K4" s="74">
        <v>700000</v>
      </c>
      <c r="L4" s="74">
        <f t="shared" ref="L4:L35" si="1">J4-K4</f>
        <v>200000</v>
      </c>
      <c r="M4" s="32" t="s">
        <v>125</v>
      </c>
      <c r="N4" s="32" t="s">
        <v>248</v>
      </c>
      <c r="O4" s="32" t="s">
        <v>249</v>
      </c>
      <c r="P4" s="32"/>
      <c r="Q4" s="32"/>
      <c r="R4" s="32"/>
      <c r="S4" s="32"/>
      <c r="T4" s="32"/>
      <c r="U4" s="32"/>
    </row>
    <row r="5" spans="1:21">
      <c r="A5" s="32" t="s">
        <v>250</v>
      </c>
      <c r="B5" s="121">
        <v>46179</v>
      </c>
      <c r="C5" s="32" t="s">
        <v>76</v>
      </c>
      <c r="D5" s="32" t="s">
        <v>37</v>
      </c>
      <c r="E5" s="32" t="s">
        <v>176</v>
      </c>
      <c r="F5" s="32" t="s">
        <v>216</v>
      </c>
      <c r="G5" s="32" t="s">
        <v>247</v>
      </c>
      <c r="H5" s="32">
        <v>120</v>
      </c>
      <c r="I5" s="74">
        <v>3600</v>
      </c>
      <c r="J5" s="74">
        <f t="shared" si="0"/>
        <v>432000</v>
      </c>
      <c r="K5" s="74">
        <v>350000</v>
      </c>
      <c r="L5" s="74">
        <f t="shared" si="1"/>
        <v>82000</v>
      </c>
      <c r="M5" s="32" t="s">
        <v>251</v>
      </c>
      <c r="N5" s="32" t="s">
        <v>252</v>
      </c>
      <c r="O5" s="32"/>
      <c r="P5" s="32"/>
      <c r="Q5" s="32"/>
      <c r="R5" s="32"/>
      <c r="S5" s="32"/>
      <c r="T5" s="32"/>
      <c r="U5" s="32"/>
    </row>
    <row r="6" spans="1:21">
      <c r="A6" s="32" t="s">
        <v>253</v>
      </c>
      <c r="B6" s="121">
        <v>46176</v>
      </c>
      <c r="C6" s="32" t="s">
        <v>83</v>
      </c>
      <c r="D6" s="32" t="s">
        <v>84</v>
      </c>
      <c r="E6" s="32" t="s">
        <v>150</v>
      </c>
      <c r="F6" s="32" t="s">
        <v>149</v>
      </c>
      <c r="G6" s="32" t="s">
        <v>254</v>
      </c>
      <c r="H6" s="32">
        <v>800</v>
      </c>
      <c r="I6" s="74">
        <v>420</v>
      </c>
      <c r="J6" s="74">
        <f t="shared" si="0"/>
        <v>336000</v>
      </c>
      <c r="K6" s="74">
        <v>250000</v>
      </c>
      <c r="L6" s="74">
        <f t="shared" si="1"/>
        <v>86000</v>
      </c>
      <c r="M6" s="32" t="s">
        <v>125</v>
      </c>
      <c r="N6" s="32" t="s">
        <v>255</v>
      </c>
      <c r="O6" s="32"/>
      <c r="P6" s="32"/>
      <c r="Q6" s="32"/>
      <c r="R6" s="32"/>
      <c r="S6" s="32"/>
      <c r="T6" s="32"/>
      <c r="U6" s="32"/>
    </row>
    <row r="7" spans="1:21">
      <c r="A7" s="32" t="s">
        <v>256</v>
      </c>
      <c r="B7" s="121">
        <v>46182</v>
      </c>
      <c r="C7" s="32" t="s">
        <v>83</v>
      </c>
      <c r="D7" s="32" t="s">
        <v>84</v>
      </c>
      <c r="E7" s="32" t="s">
        <v>166</v>
      </c>
      <c r="F7" s="32" t="s">
        <v>165</v>
      </c>
      <c r="G7" s="32" t="s">
        <v>257</v>
      </c>
      <c r="H7" s="32">
        <v>1</v>
      </c>
      <c r="I7" s="74">
        <v>220000</v>
      </c>
      <c r="J7" s="74">
        <f t="shared" si="0"/>
        <v>220000</v>
      </c>
      <c r="K7" s="74">
        <v>150000</v>
      </c>
      <c r="L7" s="74">
        <f t="shared" si="1"/>
        <v>70000</v>
      </c>
      <c r="M7" s="32" t="s">
        <v>162</v>
      </c>
      <c r="N7" s="32" t="s">
        <v>258</v>
      </c>
      <c r="O7" s="32"/>
      <c r="P7" s="32"/>
      <c r="Q7" s="32"/>
      <c r="R7" s="32"/>
      <c r="S7" s="32"/>
      <c r="T7" s="32"/>
      <c r="U7" s="32"/>
    </row>
    <row r="8" spans="1:21">
      <c r="A8" s="32" t="s">
        <v>259</v>
      </c>
      <c r="B8" s="121">
        <v>46160</v>
      </c>
      <c r="C8" s="32" t="s">
        <v>90</v>
      </c>
      <c r="D8" s="32" t="s">
        <v>91</v>
      </c>
      <c r="E8" s="32" t="s">
        <v>176</v>
      </c>
      <c r="F8" s="32" t="s">
        <v>175</v>
      </c>
      <c r="G8" s="32" t="s">
        <v>260</v>
      </c>
      <c r="H8" s="32">
        <v>650</v>
      </c>
      <c r="I8" s="74">
        <v>1250</v>
      </c>
      <c r="J8" s="74">
        <f t="shared" si="0"/>
        <v>812500</v>
      </c>
      <c r="K8" s="74">
        <v>700000</v>
      </c>
      <c r="L8" s="74">
        <f t="shared" si="1"/>
        <v>112500</v>
      </c>
      <c r="M8" s="32" t="s">
        <v>125</v>
      </c>
      <c r="N8" s="32" t="s">
        <v>261</v>
      </c>
      <c r="O8" s="32"/>
      <c r="P8" s="32"/>
      <c r="Q8" s="32"/>
      <c r="R8" s="32"/>
      <c r="S8" s="32"/>
      <c r="T8" s="32"/>
      <c r="U8" s="32"/>
    </row>
    <row r="9" spans="1:21">
      <c r="A9" s="32" t="s">
        <v>262</v>
      </c>
      <c r="B9" s="121">
        <v>46166</v>
      </c>
      <c r="C9" s="32" t="s">
        <v>90</v>
      </c>
      <c r="D9" s="32" t="s">
        <v>91</v>
      </c>
      <c r="E9" s="32" t="s">
        <v>123</v>
      </c>
      <c r="F9" s="32" t="s">
        <v>122</v>
      </c>
      <c r="G9" s="32" t="s">
        <v>247</v>
      </c>
      <c r="H9" s="32">
        <v>28</v>
      </c>
      <c r="I9" s="74">
        <v>45500</v>
      </c>
      <c r="J9" s="74">
        <f t="shared" si="0"/>
        <v>1274000</v>
      </c>
      <c r="K9" s="74">
        <v>1100000</v>
      </c>
      <c r="L9" s="74">
        <f t="shared" si="1"/>
        <v>174000</v>
      </c>
      <c r="M9" s="32" t="s">
        <v>125</v>
      </c>
      <c r="N9" s="32" t="s">
        <v>263</v>
      </c>
      <c r="O9" s="32"/>
      <c r="P9" s="32"/>
      <c r="Q9" s="32"/>
      <c r="R9" s="32"/>
      <c r="S9" s="32"/>
      <c r="T9" s="32"/>
      <c r="U9" s="32"/>
    </row>
    <row r="10" spans="1:21">
      <c r="A10" s="32" t="s">
        <v>264</v>
      </c>
      <c r="B10" s="121">
        <v>46177</v>
      </c>
      <c r="C10" s="32" t="s">
        <v>97</v>
      </c>
      <c r="D10" s="32" t="s">
        <v>98</v>
      </c>
      <c r="E10" s="32" t="s">
        <v>150</v>
      </c>
      <c r="F10" s="32" t="s">
        <v>265</v>
      </c>
      <c r="G10" s="32" t="s">
        <v>254</v>
      </c>
      <c r="H10" s="32">
        <v>900</v>
      </c>
      <c r="I10" s="74">
        <v>260</v>
      </c>
      <c r="J10" s="74">
        <f t="shared" si="0"/>
        <v>234000</v>
      </c>
      <c r="K10" s="74">
        <v>180000</v>
      </c>
      <c r="L10" s="74">
        <f t="shared" si="1"/>
        <v>54000</v>
      </c>
      <c r="M10" s="32" t="s">
        <v>251</v>
      </c>
      <c r="N10" s="32" t="s">
        <v>266</v>
      </c>
      <c r="O10" s="32"/>
      <c r="P10" s="32"/>
      <c r="Q10" s="32"/>
      <c r="R10" s="32"/>
      <c r="S10" s="32"/>
      <c r="T10" s="32"/>
      <c r="U10" s="32"/>
    </row>
    <row r="11" spans="1:21">
      <c r="A11" s="32" t="s">
        <v>267</v>
      </c>
      <c r="B11" s="121">
        <v>46191</v>
      </c>
      <c r="C11" s="32" t="s">
        <v>97</v>
      </c>
      <c r="D11" s="32" t="s">
        <v>98</v>
      </c>
      <c r="E11" s="32" t="s">
        <v>209</v>
      </c>
      <c r="F11" s="32" t="s">
        <v>268</v>
      </c>
      <c r="G11" s="32" t="s">
        <v>269</v>
      </c>
      <c r="H11" s="32">
        <v>140</v>
      </c>
      <c r="I11" s="74">
        <v>1800</v>
      </c>
      <c r="J11" s="74">
        <f t="shared" si="0"/>
        <v>252000</v>
      </c>
      <c r="K11" s="74">
        <v>160000</v>
      </c>
      <c r="L11" s="74">
        <f t="shared" si="1"/>
        <v>92000</v>
      </c>
      <c r="M11" s="32" t="s">
        <v>125</v>
      </c>
      <c r="N11" s="32" t="s">
        <v>270</v>
      </c>
      <c r="O11" s="32"/>
      <c r="P11" s="32"/>
      <c r="Q11" s="32"/>
      <c r="R11" s="32"/>
      <c r="S11" s="32"/>
      <c r="T11" s="32"/>
      <c r="U11" s="32"/>
    </row>
    <row r="12" spans="1:21">
      <c r="A12" s="32" t="s">
        <v>271</v>
      </c>
      <c r="B12" s="121">
        <v>46185</v>
      </c>
      <c r="C12" s="32" t="s">
        <v>104</v>
      </c>
      <c r="D12" s="32" t="s">
        <v>105</v>
      </c>
      <c r="E12" s="32" t="s">
        <v>176</v>
      </c>
      <c r="F12" s="32" t="s">
        <v>216</v>
      </c>
      <c r="G12" s="32" t="s">
        <v>247</v>
      </c>
      <c r="H12" s="32">
        <v>38</v>
      </c>
      <c r="I12" s="74">
        <v>3650</v>
      </c>
      <c r="J12" s="74">
        <f t="shared" si="0"/>
        <v>138700</v>
      </c>
      <c r="K12" s="74">
        <v>90000</v>
      </c>
      <c r="L12" s="74">
        <f t="shared" si="1"/>
        <v>48700</v>
      </c>
      <c r="M12" s="32" t="s">
        <v>125</v>
      </c>
      <c r="N12" s="32" t="s">
        <v>272</v>
      </c>
      <c r="O12" s="32"/>
      <c r="P12" s="32"/>
      <c r="Q12" s="32"/>
      <c r="R12" s="32"/>
      <c r="S12" s="32"/>
      <c r="T12" s="32"/>
      <c r="U12" s="32"/>
    </row>
    <row r="13" spans="1:21">
      <c r="A13" s="32" t="s">
        <v>273</v>
      </c>
      <c r="B13" s="121">
        <v>46190</v>
      </c>
      <c r="C13" s="32" t="s">
        <v>104</v>
      </c>
      <c r="D13" s="32" t="s">
        <v>105</v>
      </c>
      <c r="E13" s="32" t="s">
        <v>150</v>
      </c>
      <c r="F13" s="32" t="s">
        <v>274</v>
      </c>
      <c r="G13" s="32" t="s">
        <v>275</v>
      </c>
      <c r="H13" s="32">
        <v>120</v>
      </c>
      <c r="I13" s="74">
        <v>1350</v>
      </c>
      <c r="J13" s="74">
        <f t="shared" si="0"/>
        <v>162000</v>
      </c>
      <c r="K13" s="74">
        <v>100000</v>
      </c>
      <c r="L13" s="74">
        <f t="shared" si="1"/>
        <v>62000</v>
      </c>
      <c r="M13" s="32" t="s">
        <v>251</v>
      </c>
      <c r="N13" s="32" t="s">
        <v>276</v>
      </c>
      <c r="O13" s="32"/>
      <c r="P13" s="32"/>
      <c r="Q13" s="32"/>
      <c r="R13" s="32"/>
      <c r="S13" s="32"/>
      <c r="T13" s="32"/>
      <c r="U13" s="32"/>
    </row>
    <row r="14" spans="1:21">
      <c r="A14" s="32"/>
      <c r="B14" s="121"/>
      <c r="C14" s="32"/>
      <c r="D14" s="32"/>
      <c r="E14" s="32"/>
      <c r="F14" s="32"/>
      <c r="G14" s="32"/>
      <c r="H14" s="32"/>
      <c r="I14" s="74"/>
      <c r="J14" s="74">
        <f t="shared" si="0"/>
        <v>0</v>
      </c>
      <c r="K14" s="74"/>
      <c r="L14" s="74">
        <f t="shared" si="1"/>
        <v>0</v>
      </c>
      <c r="M14" s="32"/>
      <c r="N14" s="32"/>
      <c r="O14" s="32"/>
      <c r="P14" s="32"/>
      <c r="Q14" s="32"/>
      <c r="R14" s="32"/>
      <c r="S14" s="32"/>
      <c r="T14" s="32"/>
      <c r="U14" s="32"/>
    </row>
    <row r="15" spans="1:21">
      <c r="A15" s="32"/>
      <c r="B15" s="121"/>
      <c r="C15" s="32"/>
      <c r="D15" s="32"/>
      <c r="E15" s="32"/>
      <c r="F15" s="32"/>
      <c r="G15" s="32"/>
      <c r="H15" s="32"/>
      <c r="I15" s="74"/>
      <c r="J15" s="74">
        <f t="shared" si="0"/>
        <v>0</v>
      </c>
      <c r="K15" s="74"/>
      <c r="L15" s="74">
        <f t="shared" si="1"/>
        <v>0</v>
      </c>
      <c r="M15" s="32"/>
      <c r="N15" s="32"/>
      <c r="O15" s="32"/>
      <c r="P15" s="32"/>
      <c r="Q15" s="32"/>
      <c r="R15" s="32"/>
      <c r="S15" s="32"/>
      <c r="T15" s="32"/>
      <c r="U15" s="32"/>
    </row>
    <row r="16" spans="1:21">
      <c r="A16" s="32"/>
      <c r="B16" s="121"/>
      <c r="C16" s="32"/>
      <c r="D16" s="32"/>
      <c r="E16" s="32"/>
      <c r="F16" s="32"/>
      <c r="G16" s="32"/>
      <c r="H16" s="32"/>
      <c r="I16" s="74"/>
      <c r="J16" s="74">
        <f t="shared" si="0"/>
        <v>0</v>
      </c>
      <c r="K16" s="74"/>
      <c r="L16" s="74">
        <f t="shared" si="1"/>
        <v>0</v>
      </c>
      <c r="M16" s="32"/>
      <c r="N16" s="32"/>
      <c r="O16" s="32"/>
      <c r="P16" s="32"/>
      <c r="Q16" s="32"/>
      <c r="R16" s="32"/>
      <c r="S16" s="32"/>
      <c r="T16" s="32"/>
      <c r="U16" s="32"/>
    </row>
    <row r="17" spans="1:21">
      <c r="A17" s="32"/>
      <c r="B17" s="121"/>
      <c r="C17" s="32"/>
      <c r="D17" s="32"/>
      <c r="E17" s="32"/>
      <c r="F17" s="32"/>
      <c r="G17" s="32"/>
      <c r="H17" s="32"/>
      <c r="I17" s="74"/>
      <c r="J17" s="74">
        <f t="shared" si="0"/>
        <v>0</v>
      </c>
      <c r="K17" s="74"/>
      <c r="L17" s="74">
        <f t="shared" si="1"/>
        <v>0</v>
      </c>
      <c r="M17" s="32"/>
      <c r="N17" s="32"/>
      <c r="O17" s="32"/>
      <c r="P17" s="32"/>
      <c r="Q17" s="32"/>
      <c r="R17" s="32"/>
      <c r="S17" s="32"/>
      <c r="T17" s="32"/>
      <c r="U17" s="32"/>
    </row>
    <row r="18" spans="1:21">
      <c r="A18" s="32"/>
      <c r="B18" s="121"/>
      <c r="C18" s="32"/>
      <c r="D18" s="32"/>
      <c r="E18" s="32"/>
      <c r="F18" s="32"/>
      <c r="G18" s="32"/>
      <c r="H18" s="32"/>
      <c r="I18" s="74"/>
      <c r="J18" s="74">
        <f t="shared" si="0"/>
        <v>0</v>
      </c>
      <c r="K18" s="74"/>
      <c r="L18" s="74">
        <f t="shared" si="1"/>
        <v>0</v>
      </c>
      <c r="M18" s="32"/>
      <c r="N18" s="32"/>
      <c r="O18" s="32"/>
      <c r="P18" s="32"/>
      <c r="Q18" s="32"/>
      <c r="R18" s="32"/>
      <c r="S18" s="32"/>
      <c r="T18" s="32"/>
      <c r="U18" s="32"/>
    </row>
    <row r="19" spans="1:21">
      <c r="A19" s="32"/>
      <c r="B19" s="121"/>
      <c r="C19" s="32"/>
      <c r="D19" s="32"/>
      <c r="E19" s="32"/>
      <c r="F19" s="32"/>
      <c r="G19" s="32"/>
      <c r="H19" s="32"/>
      <c r="I19" s="74"/>
      <c r="J19" s="74">
        <f t="shared" si="0"/>
        <v>0</v>
      </c>
      <c r="K19" s="74"/>
      <c r="L19" s="74">
        <f t="shared" si="1"/>
        <v>0</v>
      </c>
      <c r="M19" s="32"/>
      <c r="N19" s="32"/>
      <c r="O19" s="32"/>
      <c r="P19" s="32"/>
      <c r="Q19" s="32"/>
      <c r="R19" s="32"/>
      <c r="S19" s="32"/>
      <c r="T19" s="32"/>
      <c r="U19" s="32"/>
    </row>
    <row r="20" spans="1:21">
      <c r="A20" s="32"/>
      <c r="B20" s="121"/>
      <c r="C20" s="32"/>
      <c r="D20" s="32"/>
      <c r="E20" s="32"/>
      <c r="F20" s="32"/>
      <c r="G20" s="32"/>
      <c r="H20" s="32"/>
      <c r="I20" s="74"/>
      <c r="J20" s="74">
        <f t="shared" si="0"/>
        <v>0</v>
      </c>
      <c r="K20" s="74"/>
      <c r="L20" s="74">
        <f t="shared" si="1"/>
        <v>0</v>
      </c>
      <c r="M20" s="32"/>
      <c r="N20" s="32"/>
      <c r="O20" s="32"/>
      <c r="P20" s="32"/>
      <c r="Q20" s="32"/>
      <c r="R20" s="32"/>
      <c r="S20" s="32"/>
      <c r="T20" s="32"/>
      <c r="U20" s="32"/>
    </row>
    <row r="21" spans="1:21">
      <c r="A21" s="32"/>
      <c r="B21" s="121"/>
      <c r="C21" s="32"/>
      <c r="D21" s="32"/>
      <c r="E21" s="32"/>
      <c r="F21" s="32"/>
      <c r="G21" s="32"/>
      <c r="H21" s="32"/>
      <c r="I21" s="74"/>
      <c r="J21" s="74">
        <f t="shared" si="0"/>
        <v>0</v>
      </c>
      <c r="K21" s="74"/>
      <c r="L21" s="74">
        <f t="shared" si="1"/>
        <v>0</v>
      </c>
      <c r="M21" s="32"/>
      <c r="N21" s="32"/>
      <c r="O21" s="32"/>
      <c r="P21" s="32"/>
      <c r="Q21" s="32"/>
      <c r="R21" s="32"/>
      <c r="S21" s="32"/>
      <c r="T21" s="32"/>
      <c r="U21" s="32"/>
    </row>
    <row r="22" spans="1:21">
      <c r="A22" s="32"/>
      <c r="B22" s="121"/>
      <c r="C22" s="32"/>
      <c r="D22" s="32"/>
      <c r="E22" s="32"/>
      <c r="F22" s="32"/>
      <c r="G22" s="32"/>
      <c r="H22" s="32"/>
      <c r="I22" s="74"/>
      <c r="J22" s="74">
        <f t="shared" si="0"/>
        <v>0</v>
      </c>
      <c r="K22" s="74"/>
      <c r="L22" s="74">
        <f t="shared" si="1"/>
        <v>0</v>
      </c>
      <c r="M22" s="32"/>
      <c r="N22" s="32"/>
      <c r="O22" s="32"/>
      <c r="P22" s="32"/>
      <c r="Q22" s="32"/>
      <c r="R22" s="32"/>
      <c r="S22" s="32"/>
      <c r="T22" s="32"/>
      <c r="U22" s="32"/>
    </row>
    <row r="23" spans="1:21">
      <c r="A23" s="32"/>
      <c r="B23" s="121"/>
      <c r="C23" s="32"/>
      <c r="D23" s="32"/>
      <c r="E23" s="32"/>
      <c r="F23" s="32"/>
      <c r="G23" s="32"/>
      <c r="H23" s="32"/>
      <c r="I23" s="74"/>
      <c r="J23" s="74">
        <f t="shared" si="0"/>
        <v>0</v>
      </c>
      <c r="K23" s="74"/>
      <c r="L23" s="74">
        <f t="shared" si="1"/>
        <v>0</v>
      </c>
      <c r="M23" s="32"/>
      <c r="N23" s="32"/>
      <c r="O23" s="32"/>
      <c r="P23" s="32"/>
      <c r="Q23" s="32"/>
      <c r="R23" s="32"/>
      <c r="S23" s="32"/>
      <c r="T23" s="32"/>
      <c r="U23" s="32"/>
    </row>
    <row r="24" spans="1:21">
      <c r="A24" s="32"/>
      <c r="B24" s="121"/>
      <c r="C24" s="32"/>
      <c r="D24" s="32"/>
      <c r="E24" s="32"/>
      <c r="F24" s="32"/>
      <c r="G24" s="32"/>
      <c r="H24" s="32"/>
      <c r="I24" s="74"/>
      <c r="J24" s="74">
        <f t="shared" si="0"/>
        <v>0</v>
      </c>
      <c r="K24" s="74"/>
      <c r="L24" s="74">
        <f t="shared" si="1"/>
        <v>0</v>
      </c>
      <c r="M24" s="32"/>
      <c r="N24" s="32"/>
      <c r="O24" s="32"/>
      <c r="P24" s="32"/>
      <c r="Q24" s="32"/>
      <c r="R24" s="32"/>
      <c r="S24" s="32"/>
      <c r="T24" s="32"/>
      <c r="U24" s="32"/>
    </row>
    <row r="25" spans="1:21">
      <c r="A25" s="32"/>
      <c r="B25" s="121"/>
      <c r="C25" s="32"/>
      <c r="D25" s="32"/>
      <c r="E25" s="32"/>
      <c r="F25" s="32"/>
      <c r="G25" s="32"/>
      <c r="H25" s="32"/>
      <c r="I25" s="74"/>
      <c r="J25" s="74">
        <f t="shared" si="0"/>
        <v>0</v>
      </c>
      <c r="K25" s="74"/>
      <c r="L25" s="74">
        <f t="shared" si="1"/>
        <v>0</v>
      </c>
      <c r="M25" s="32"/>
      <c r="N25" s="32"/>
      <c r="O25" s="32"/>
      <c r="P25" s="32"/>
      <c r="Q25" s="32"/>
      <c r="R25" s="32"/>
      <c r="S25" s="32"/>
      <c r="T25" s="32"/>
      <c r="U25" s="32"/>
    </row>
    <row r="26" spans="1:21">
      <c r="A26" s="32"/>
      <c r="B26" s="121"/>
      <c r="C26" s="32"/>
      <c r="D26" s="32"/>
      <c r="E26" s="32"/>
      <c r="F26" s="32"/>
      <c r="G26" s="32"/>
      <c r="H26" s="32"/>
      <c r="I26" s="74"/>
      <c r="J26" s="74">
        <f t="shared" si="0"/>
        <v>0</v>
      </c>
      <c r="K26" s="74"/>
      <c r="L26" s="74">
        <f t="shared" si="1"/>
        <v>0</v>
      </c>
      <c r="M26" s="32"/>
      <c r="N26" s="32"/>
      <c r="O26" s="32"/>
      <c r="P26" s="32"/>
      <c r="Q26" s="32"/>
      <c r="R26" s="32"/>
      <c r="S26" s="32"/>
      <c r="T26" s="32"/>
      <c r="U26" s="32"/>
    </row>
    <row r="27" spans="1:21">
      <c r="A27" s="32"/>
      <c r="B27" s="121"/>
      <c r="C27" s="32"/>
      <c r="D27" s="32"/>
      <c r="E27" s="32"/>
      <c r="F27" s="32"/>
      <c r="G27" s="32"/>
      <c r="H27" s="32"/>
      <c r="I27" s="74"/>
      <c r="J27" s="74">
        <f t="shared" si="0"/>
        <v>0</v>
      </c>
      <c r="K27" s="74"/>
      <c r="L27" s="74">
        <f t="shared" si="1"/>
        <v>0</v>
      </c>
      <c r="M27" s="32"/>
      <c r="N27" s="32"/>
      <c r="O27" s="32"/>
      <c r="P27" s="32"/>
      <c r="Q27" s="32"/>
      <c r="R27" s="32"/>
      <c r="S27" s="32"/>
      <c r="T27" s="32"/>
      <c r="U27" s="32"/>
    </row>
    <row r="28" spans="1:21">
      <c r="A28" s="32"/>
      <c r="B28" s="121"/>
      <c r="C28" s="32"/>
      <c r="D28" s="32"/>
      <c r="E28" s="32"/>
      <c r="F28" s="32"/>
      <c r="G28" s="32"/>
      <c r="H28" s="32"/>
      <c r="I28" s="74"/>
      <c r="J28" s="74">
        <f t="shared" si="0"/>
        <v>0</v>
      </c>
      <c r="K28" s="74"/>
      <c r="L28" s="74">
        <f t="shared" si="1"/>
        <v>0</v>
      </c>
      <c r="M28" s="32"/>
      <c r="N28" s="32"/>
      <c r="O28" s="32"/>
      <c r="P28" s="32"/>
      <c r="Q28" s="32"/>
      <c r="R28" s="32"/>
      <c r="S28" s="32"/>
      <c r="T28" s="32"/>
      <c r="U28" s="32"/>
    </row>
    <row r="29" spans="1:21">
      <c r="A29" s="32"/>
      <c r="B29" s="121"/>
      <c r="C29" s="32"/>
      <c r="D29" s="32"/>
      <c r="E29" s="32"/>
      <c r="F29" s="32"/>
      <c r="G29" s="32"/>
      <c r="H29" s="32"/>
      <c r="I29" s="74"/>
      <c r="J29" s="74">
        <f t="shared" si="0"/>
        <v>0</v>
      </c>
      <c r="K29" s="74"/>
      <c r="L29" s="74">
        <f t="shared" si="1"/>
        <v>0</v>
      </c>
      <c r="M29" s="32"/>
      <c r="N29" s="32"/>
      <c r="O29" s="32"/>
      <c r="P29" s="32"/>
      <c r="Q29" s="32"/>
      <c r="R29" s="32"/>
      <c r="S29" s="32"/>
      <c r="T29" s="32"/>
      <c r="U29" s="32"/>
    </row>
    <row r="30" spans="1:21">
      <c r="A30" s="32"/>
      <c r="B30" s="121"/>
      <c r="C30" s="32"/>
      <c r="D30" s="32"/>
      <c r="E30" s="32"/>
      <c r="F30" s="32"/>
      <c r="G30" s="32"/>
      <c r="H30" s="32"/>
      <c r="I30" s="74"/>
      <c r="J30" s="74">
        <f t="shared" si="0"/>
        <v>0</v>
      </c>
      <c r="K30" s="74"/>
      <c r="L30" s="74">
        <f t="shared" si="1"/>
        <v>0</v>
      </c>
      <c r="M30" s="32"/>
      <c r="N30" s="32"/>
      <c r="O30" s="32"/>
      <c r="P30" s="32"/>
      <c r="Q30" s="32"/>
      <c r="R30" s="32"/>
      <c r="S30" s="32"/>
      <c r="T30" s="32"/>
      <c r="U30" s="32"/>
    </row>
    <row r="31" spans="1:21">
      <c r="A31" s="32"/>
      <c r="B31" s="121"/>
      <c r="C31" s="32"/>
      <c r="D31" s="32"/>
      <c r="E31" s="32"/>
      <c r="F31" s="32"/>
      <c r="G31" s="32"/>
      <c r="H31" s="32"/>
      <c r="I31" s="74"/>
      <c r="J31" s="74">
        <f t="shared" si="0"/>
        <v>0</v>
      </c>
      <c r="K31" s="74"/>
      <c r="L31" s="74">
        <f t="shared" si="1"/>
        <v>0</v>
      </c>
      <c r="M31" s="32"/>
      <c r="N31" s="32"/>
      <c r="O31" s="32"/>
      <c r="P31" s="32"/>
      <c r="Q31" s="32"/>
      <c r="R31" s="32"/>
      <c r="S31" s="32"/>
      <c r="T31" s="32"/>
      <c r="U31" s="32"/>
    </row>
    <row r="32" spans="1:21">
      <c r="A32" s="32"/>
      <c r="B32" s="121"/>
      <c r="C32" s="32"/>
      <c r="D32" s="32"/>
      <c r="E32" s="32"/>
      <c r="F32" s="32"/>
      <c r="G32" s="32"/>
      <c r="H32" s="32"/>
      <c r="I32" s="74"/>
      <c r="J32" s="74">
        <f t="shared" si="0"/>
        <v>0</v>
      </c>
      <c r="K32" s="74"/>
      <c r="L32" s="74">
        <f t="shared" si="1"/>
        <v>0</v>
      </c>
      <c r="M32" s="32"/>
      <c r="N32" s="32"/>
      <c r="O32" s="32"/>
      <c r="P32" s="32"/>
      <c r="Q32" s="32"/>
      <c r="R32" s="32"/>
      <c r="S32" s="32"/>
      <c r="T32" s="32"/>
      <c r="U32" s="32"/>
    </row>
    <row r="33" spans="1:21">
      <c r="A33" s="32"/>
      <c r="B33" s="121"/>
      <c r="C33" s="32"/>
      <c r="D33" s="32"/>
      <c r="E33" s="32"/>
      <c r="F33" s="32"/>
      <c r="G33" s="32"/>
      <c r="H33" s="32"/>
      <c r="I33" s="74"/>
      <c r="J33" s="74">
        <f t="shared" si="0"/>
        <v>0</v>
      </c>
      <c r="K33" s="74"/>
      <c r="L33" s="74">
        <f t="shared" si="1"/>
        <v>0</v>
      </c>
      <c r="M33" s="32"/>
      <c r="N33" s="32"/>
      <c r="O33" s="32"/>
      <c r="P33" s="32"/>
      <c r="Q33" s="32"/>
      <c r="R33" s="32"/>
      <c r="S33" s="32"/>
      <c r="T33" s="32"/>
      <c r="U33" s="32"/>
    </row>
    <row r="34" spans="1:21">
      <c r="A34" s="32"/>
      <c r="B34" s="121"/>
      <c r="C34" s="32"/>
      <c r="D34" s="32"/>
      <c r="E34" s="32"/>
      <c r="F34" s="32"/>
      <c r="G34" s="32"/>
      <c r="H34" s="32"/>
      <c r="I34" s="74"/>
      <c r="J34" s="74">
        <f t="shared" si="0"/>
        <v>0</v>
      </c>
      <c r="K34" s="74"/>
      <c r="L34" s="74">
        <f t="shared" si="1"/>
        <v>0</v>
      </c>
      <c r="M34" s="32"/>
      <c r="N34" s="32"/>
      <c r="O34" s="32"/>
      <c r="P34" s="32"/>
      <c r="Q34" s="32"/>
      <c r="R34" s="32"/>
      <c r="S34" s="32"/>
      <c r="T34" s="32"/>
      <c r="U34" s="32"/>
    </row>
    <row r="35" spans="1:21">
      <c r="A35" s="32"/>
      <c r="B35" s="121"/>
      <c r="C35" s="32"/>
      <c r="D35" s="32"/>
      <c r="E35" s="32"/>
      <c r="F35" s="32"/>
      <c r="G35" s="32"/>
      <c r="H35" s="32"/>
      <c r="I35" s="74"/>
      <c r="J35" s="74">
        <f t="shared" si="0"/>
        <v>0</v>
      </c>
      <c r="K35" s="74"/>
      <c r="L35" s="74">
        <f t="shared" si="1"/>
        <v>0</v>
      </c>
      <c r="M35" s="32"/>
      <c r="N35" s="32"/>
      <c r="O35" s="32"/>
      <c r="P35" s="32"/>
      <c r="Q35" s="32"/>
      <c r="R35" s="32"/>
      <c r="S35" s="32"/>
      <c r="T35" s="32"/>
      <c r="U35" s="32"/>
    </row>
    <row r="36" spans="1:21">
      <c r="A36" s="32"/>
      <c r="B36" s="121"/>
      <c r="C36" s="32"/>
      <c r="D36" s="32"/>
      <c r="E36" s="32"/>
      <c r="F36" s="32"/>
      <c r="G36" s="32"/>
      <c r="H36" s="32"/>
      <c r="I36" s="74"/>
      <c r="J36" s="74">
        <f t="shared" ref="J36:J67" si="2">H36*I36</f>
        <v>0</v>
      </c>
      <c r="K36" s="74"/>
      <c r="L36" s="74">
        <f t="shared" ref="L36:L67" si="3">J36-K36</f>
        <v>0</v>
      </c>
      <c r="M36" s="32"/>
      <c r="N36" s="32"/>
      <c r="O36" s="32"/>
      <c r="P36" s="32"/>
      <c r="Q36" s="32"/>
      <c r="R36" s="32"/>
      <c r="S36" s="32"/>
      <c r="T36" s="32"/>
      <c r="U36" s="32"/>
    </row>
    <row r="37" spans="1:21">
      <c r="A37" s="32"/>
      <c r="B37" s="121"/>
      <c r="C37" s="32"/>
      <c r="D37" s="32"/>
      <c r="E37" s="32"/>
      <c r="F37" s="32"/>
      <c r="G37" s="32"/>
      <c r="H37" s="32"/>
      <c r="I37" s="74"/>
      <c r="J37" s="74">
        <f t="shared" si="2"/>
        <v>0</v>
      </c>
      <c r="K37" s="74"/>
      <c r="L37" s="74">
        <f t="shared" si="3"/>
        <v>0</v>
      </c>
      <c r="M37" s="32"/>
      <c r="N37" s="32"/>
      <c r="O37" s="32"/>
      <c r="P37" s="32"/>
      <c r="Q37" s="32"/>
      <c r="R37" s="32"/>
      <c r="S37" s="32"/>
      <c r="T37" s="32"/>
      <c r="U37" s="32"/>
    </row>
    <row r="38" spans="1:21">
      <c r="A38" s="32"/>
      <c r="B38" s="121"/>
      <c r="C38" s="32"/>
      <c r="D38" s="32"/>
      <c r="E38" s="32"/>
      <c r="F38" s="32"/>
      <c r="G38" s="32"/>
      <c r="H38" s="32"/>
      <c r="I38" s="74"/>
      <c r="J38" s="74">
        <f t="shared" si="2"/>
        <v>0</v>
      </c>
      <c r="K38" s="74"/>
      <c r="L38" s="74">
        <f t="shared" si="3"/>
        <v>0</v>
      </c>
      <c r="M38" s="32"/>
      <c r="N38" s="32"/>
      <c r="O38" s="32"/>
      <c r="P38" s="32"/>
      <c r="Q38" s="32"/>
      <c r="R38" s="32"/>
      <c r="S38" s="32"/>
      <c r="T38" s="32"/>
      <c r="U38" s="32"/>
    </row>
    <row r="39" spans="1:21">
      <c r="A39" s="32"/>
      <c r="B39" s="121"/>
      <c r="C39" s="32"/>
      <c r="D39" s="32"/>
      <c r="E39" s="32"/>
      <c r="F39" s="32"/>
      <c r="G39" s="32"/>
      <c r="H39" s="32"/>
      <c r="I39" s="74"/>
      <c r="J39" s="74">
        <f t="shared" si="2"/>
        <v>0</v>
      </c>
      <c r="K39" s="74"/>
      <c r="L39" s="74">
        <f t="shared" si="3"/>
        <v>0</v>
      </c>
      <c r="M39" s="32"/>
      <c r="N39" s="32"/>
      <c r="O39" s="32"/>
      <c r="P39" s="32"/>
      <c r="Q39" s="32"/>
      <c r="R39" s="32"/>
      <c r="S39" s="32"/>
      <c r="T39" s="32"/>
      <c r="U39" s="32"/>
    </row>
    <row r="40" spans="1:21">
      <c r="A40" s="32"/>
      <c r="B40" s="121"/>
      <c r="C40" s="32"/>
      <c r="D40" s="32"/>
      <c r="E40" s="32"/>
      <c r="F40" s="32"/>
      <c r="G40" s="32"/>
      <c r="H40" s="32"/>
      <c r="I40" s="74"/>
      <c r="J40" s="74">
        <f t="shared" si="2"/>
        <v>0</v>
      </c>
      <c r="K40" s="74"/>
      <c r="L40" s="74">
        <f t="shared" si="3"/>
        <v>0</v>
      </c>
      <c r="M40" s="32"/>
      <c r="N40" s="32"/>
      <c r="O40" s="32"/>
      <c r="P40" s="32"/>
      <c r="Q40" s="32"/>
      <c r="R40" s="32"/>
      <c r="S40" s="32"/>
      <c r="T40" s="32"/>
      <c r="U40" s="32"/>
    </row>
    <row r="41" spans="1:21">
      <c r="A41" s="32"/>
      <c r="B41" s="121"/>
      <c r="C41" s="32"/>
      <c r="D41" s="32"/>
      <c r="E41" s="32"/>
      <c r="F41" s="32"/>
      <c r="G41" s="32"/>
      <c r="H41" s="32"/>
      <c r="I41" s="74"/>
      <c r="J41" s="74">
        <f t="shared" si="2"/>
        <v>0</v>
      </c>
      <c r="K41" s="74"/>
      <c r="L41" s="74">
        <f t="shared" si="3"/>
        <v>0</v>
      </c>
      <c r="M41" s="32"/>
      <c r="N41" s="32"/>
      <c r="O41" s="32"/>
      <c r="P41" s="32"/>
      <c r="Q41" s="32"/>
      <c r="R41" s="32"/>
      <c r="S41" s="32"/>
      <c r="T41" s="32"/>
      <c r="U41" s="32"/>
    </row>
    <row r="42" spans="1:21">
      <c r="A42" s="32"/>
      <c r="B42" s="121"/>
      <c r="C42" s="32"/>
      <c r="D42" s="32"/>
      <c r="E42" s="32"/>
      <c r="F42" s="32"/>
      <c r="G42" s="32"/>
      <c r="H42" s="32"/>
      <c r="I42" s="74"/>
      <c r="J42" s="74">
        <f t="shared" si="2"/>
        <v>0</v>
      </c>
      <c r="K42" s="74"/>
      <c r="L42" s="74">
        <f t="shared" si="3"/>
        <v>0</v>
      </c>
      <c r="M42" s="32"/>
      <c r="N42" s="32"/>
      <c r="O42" s="32"/>
      <c r="P42" s="32"/>
      <c r="Q42" s="32"/>
      <c r="R42" s="32"/>
      <c r="S42" s="32"/>
      <c r="T42" s="32"/>
      <c r="U42" s="32"/>
    </row>
    <row r="43" spans="1:21">
      <c r="A43" s="32"/>
      <c r="B43" s="121"/>
      <c r="C43" s="32"/>
      <c r="D43" s="32"/>
      <c r="E43" s="32"/>
      <c r="F43" s="32"/>
      <c r="G43" s="32"/>
      <c r="H43" s="32"/>
      <c r="I43" s="74"/>
      <c r="J43" s="74">
        <f t="shared" si="2"/>
        <v>0</v>
      </c>
      <c r="K43" s="74"/>
      <c r="L43" s="74">
        <f t="shared" si="3"/>
        <v>0</v>
      </c>
      <c r="M43" s="32"/>
      <c r="N43" s="32"/>
      <c r="O43" s="32"/>
      <c r="P43" s="32"/>
      <c r="Q43" s="32"/>
      <c r="R43" s="32"/>
      <c r="S43" s="32"/>
      <c r="T43" s="32"/>
      <c r="U43" s="32"/>
    </row>
    <row r="44" spans="1:21">
      <c r="A44" s="32"/>
      <c r="B44" s="121"/>
      <c r="C44" s="32"/>
      <c r="D44" s="32"/>
      <c r="E44" s="32"/>
      <c r="F44" s="32"/>
      <c r="G44" s="32"/>
      <c r="H44" s="32"/>
      <c r="I44" s="74"/>
      <c r="J44" s="74">
        <f t="shared" si="2"/>
        <v>0</v>
      </c>
      <c r="K44" s="74"/>
      <c r="L44" s="74">
        <f t="shared" si="3"/>
        <v>0</v>
      </c>
      <c r="M44" s="32"/>
      <c r="N44" s="32"/>
      <c r="O44" s="32"/>
      <c r="P44" s="32"/>
      <c r="Q44" s="32"/>
      <c r="R44" s="32"/>
      <c r="S44" s="32"/>
      <c r="T44" s="32"/>
      <c r="U44" s="32"/>
    </row>
    <row r="45" spans="1:21">
      <c r="A45" s="32"/>
      <c r="B45" s="121"/>
      <c r="C45" s="32"/>
      <c r="D45" s="32"/>
      <c r="E45" s="32"/>
      <c r="F45" s="32"/>
      <c r="G45" s="32"/>
      <c r="H45" s="32"/>
      <c r="I45" s="74"/>
      <c r="J45" s="74">
        <f t="shared" si="2"/>
        <v>0</v>
      </c>
      <c r="K45" s="74"/>
      <c r="L45" s="74">
        <f t="shared" si="3"/>
        <v>0</v>
      </c>
      <c r="M45" s="32"/>
      <c r="N45" s="32"/>
      <c r="O45" s="32"/>
      <c r="P45" s="32"/>
      <c r="Q45" s="32"/>
      <c r="R45" s="32"/>
      <c r="S45" s="32"/>
      <c r="T45" s="32"/>
      <c r="U45" s="32"/>
    </row>
    <row r="46" spans="1:21">
      <c r="A46" s="32"/>
      <c r="B46" s="121"/>
      <c r="C46" s="32"/>
      <c r="D46" s="32"/>
      <c r="E46" s="32"/>
      <c r="F46" s="32"/>
      <c r="G46" s="32"/>
      <c r="H46" s="32"/>
      <c r="I46" s="74"/>
      <c r="J46" s="74">
        <f t="shared" si="2"/>
        <v>0</v>
      </c>
      <c r="K46" s="74"/>
      <c r="L46" s="74">
        <f t="shared" si="3"/>
        <v>0</v>
      </c>
      <c r="M46" s="32"/>
      <c r="N46" s="32"/>
      <c r="O46" s="32"/>
      <c r="P46" s="32"/>
      <c r="Q46" s="32"/>
      <c r="R46" s="32"/>
      <c r="S46" s="32"/>
      <c r="T46" s="32"/>
      <c r="U46" s="32"/>
    </row>
    <row r="47" spans="1:21">
      <c r="A47" s="32"/>
      <c r="B47" s="121"/>
      <c r="C47" s="32"/>
      <c r="D47" s="32"/>
      <c r="E47" s="32"/>
      <c r="F47" s="32"/>
      <c r="G47" s="32"/>
      <c r="H47" s="32"/>
      <c r="I47" s="74"/>
      <c r="J47" s="74">
        <f t="shared" si="2"/>
        <v>0</v>
      </c>
      <c r="K47" s="74"/>
      <c r="L47" s="74">
        <f t="shared" si="3"/>
        <v>0</v>
      </c>
      <c r="M47" s="32"/>
      <c r="N47" s="32"/>
      <c r="O47" s="32"/>
      <c r="P47" s="32"/>
      <c r="Q47" s="32"/>
      <c r="R47" s="32"/>
      <c r="S47" s="32"/>
      <c r="T47" s="32"/>
      <c r="U47" s="32"/>
    </row>
    <row r="48" spans="1:21">
      <c r="A48" s="32"/>
      <c r="B48" s="121"/>
      <c r="C48" s="32"/>
      <c r="D48" s="32"/>
      <c r="E48" s="32"/>
      <c r="F48" s="32"/>
      <c r="G48" s="32"/>
      <c r="H48" s="32"/>
      <c r="I48" s="74"/>
      <c r="J48" s="74">
        <f t="shared" si="2"/>
        <v>0</v>
      </c>
      <c r="K48" s="74"/>
      <c r="L48" s="74">
        <f t="shared" si="3"/>
        <v>0</v>
      </c>
      <c r="M48" s="32"/>
      <c r="N48" s="32"/>
      <c r="O48" s="32"/>
      <c r="P48" s="32"/>
      <c r="Q48" s="32"/>
      <c r="R48" s="32"/>
      <c r="S48" s="32"/>
      <c r="T48" s="32"/>
      <c r="U48" s="32"/>
    </row>
    <row r="49" spans="1:21">
      <c r="A49" s="32"/>
      <c r="B49" s="121"/>
      <c r="C49" s="32"/>
      <c r="D49" s="32"/>
      <c r="E49" s="32"/>
      <c r="F49" s="32"/>
      <c r="G49" s="32"/>
      <c r="H49" s="32"/>
      <c r="I49" s="74"/>
      <c r="J49" s="74">
        <f t="shared" si="2"/>
        <v>0</v>
      </c>
      <c r="K49" s="74"/>
      <c r="L49" s="74">
        <f t="shared" si="3"/>
        <v>0</v>
      </c>
      <c r="M49" s="32"/>
      <c r="N49" s="32"/>
      <c r="O49" s="32"/>
      <c r="P49" s="32"/>
      <c r="Q49" s="32"/>
      <c r="R49" s="32"/>
      <c r="S49" s="32"/>
      <c r="T49" s="32"/>
      <c r="U49" s="32"/>
    </row>
    <row r="50" spans="1:21">
      <c r="A50" s="32"/>
      <c r="B50" s="121"/>
      <c r="C50" s="32"/>
      <c r="D50" s="32"/>
      <c r="E50" s="32"/>
      <c r="F50" s="32"/>
      <c r="G50" s="32"/>
      <c r="H50" s="32"/>
      <c r="I50" s="74"/>
      <c r="J50" s="74">
        <f t="shared" si="2"/>
        <v>0</v>
      </c>
      <c r="K50" s="74"/>
      <c r="L50" s="74">
        <f t="shared" si="3"/>
        <v>0</v>
      </c>
      <c r="M50" s="32"/>
      <c r="N50" s="32"/>
      <c r="O50" s="32"/>
      <c r="P50" s="32"/>
      <c r="Q50" s="32"/>
      <c r="R50" s="32"/>
      <c r="S50" s="32"/>
      <c r="T50" s="32"/>
      <c r="U50" s="32"/>
    </row>
    <row r="51" spans="1:21">
      <c r="A51" s="32"/>
      <c r="B51" s="121"/>
      <c r="C51" s="32"/>
      <c r="D51" s="32"/>
      <c r="E51" s="32"/>
      <c r="F51" s="32"/>
      <c r="G51" s="32"/>
      <c r="H51" s="32"/>
      <c r="I51" s="74"/>
      <c r="J51" s="74">
        <f t="shared" si="2"/>
        <v>0</v>
      </c>
      <c r="K51" s="74"/>
      <c r="L51" s="74">
        <f t="shared" si="3"/>
        <v>0</v>
      </c>
      <c r="M51" s="32"/>
      <c r="N51" s="32"/>
      <c r="O51" s="32"/>
      <c r="P51" s="32"/>
      <c r="Q51" s="32"/>
      <c r="R51" s="32"/>
      <c r="S51" s="32"/>
      <c r="T51" s="32"/>
      <c r="U51" s="32"/>
    </row>
    <row r="52" spans="1:21">
      <c r="A52" s="32"/>
      <c r="B52" s="121"/>
      <c r="C52" s="32"/>
      <c r="D52" s="32"/>
      <c r="E52" s="32"/>
      <c r="F52" s="32"/>
      <c r="G52" s="32"/>
      <c r="H52" s="32"/>
      <c r="I52" s="74"/>
      <c r="J52" s="74">
        <f t="shared" si="2"/>
        <v>0</v>
      </c>
      <c r="K52" s="74"/>
      <c r="L52" s="74">
        <f t="shared" si="3"/>
        <v>0</v>
      </c>
      <c r="M52" s="32"/>
      <c r="N52" s="32"/>
      <c r="O52" s="32"/>
      <c r="P52" s="32"/>
      <c r="Q52" s="32"/>
      <c r="R52" s="32"/>
      <c r="S52" s="32"/>
      <c r="T52" s="32"/>
      <c r="U52" s="32"/>
    </row>
    <row r="53" spans="1:21">
      <c r="A53" s="32"/>
      <c r="B53" s="121"/>
      <c r="C53" s="32"/>
      <c r="D53" s="32"/>
      <c r="E53" s="32"/>
      <c r="F53" s="32"/>
      <c r="G53" s="32"/>
      <c r="H53" s="32"/>
      <c r="I53" s="74"/>
      <c r="J53" s="74">
        <f t="shared" si="2"/>
        <v>0</v>
      </c>
      <c r="K53" s="74"/>
      <c r="L53" s="74">
        <f t="shared" si="3"/>
        <v>0</v>
      </c>
      <c r="M53" s="32"/>
      <c r="N53" s="32"/>
      <c r="O53" s="32"/>
      <c r="P53" s="32"/>
      <c r="Q53" s="32"/>
      <c r="R53" s="32"/>
      <c r="S53" s="32"/>
      <c r="T53" s="32"/>
      <c r="U53" s="32"/>
    </row>
    <row r="54" spans="1:21">
      <c r="A54" s="32"/>
      <c r="B54" s="121"/>
      <c r="C54" s="32"/>
      <c r="D54" s="32"/>
      <c r="E54" s="32"/>
      <c r="F54" s="32"/>
      <c r="G54" s="32"/>
      <c r="H54" s="32"/>
      <c r="I54" s="74"/>
      <c r="J54" s="74">
        <f t="shared" si="2"/>
        <v>0</v>
      </c>
      <c r="K54" s="74"/>
      <c r="L54" s="74">
        <f t="shared" si="3"/>
        <v>0</v>
      </c>
      <c r="M54" s="32"/>
      <c r="N54" s="32"/>
      <c r="O54" s="32"/>
      <c r="P54" s="32"/>
      <c r="Q54" s="32"/>
      <c r="R54" s="32"/>
      <c r="S54" s="32"/>
      <c r="T54" s="32"/>
      <c r="U54" s="32"/>
    </row>
    <row r="55" spans="1:21">
      <c r="A55" s="32"/>
      <c r="B55" s="121"/>
      <c r="C55" s="32"/>
      <c r="D55" s="32"/>
      <c r="E55" s="32"/>
      <c r="F55" s="32"/>
      <c r="G55" s="32"/>
      <c r="H55" s="32"/>
      <c r="I55" s="74"/>
      <c r="J55" s="74">
        <f t="shared" si="2"/>
        <v>0</v>
      </c>
      <c r="K55" s="74"/>
      <c r="L55" s="74">
        <f t="shared" si="3"/>
        <v>0</v>
      </c>
      <c r="M55" s="32"/>
      <c r="N55" s="32"/>
      <c r="O55" s="32"/>
      <c r="P55" s="32"/>
      <c r="Q55" s="32"/>
      <c r="R55" s="32"/>
      <c r="S55" s="32"/>
      <c r="T55" s="32"/>
      <c r="U55" s="32"/>
    </row>
    <row r="56" spans="1:21">
      <c r="A56" s="32"/>
      <c r="B56" s="121"/>
      <c r="C56" s="32"/>
      <c r="D56" s="32"/>
      <c r="E56" s="32"/>
      <c r="F56" s="32"/>
      <c r="G56" s="32"/>
      <c r="H56" s="32"/>
      <c r="I56" s="74"/>
      <c r="J56" s="74">
        <f t="shared" si="2"/>
        <v>0</v>
      </c>
      <c r="K56" s="74"/>
      <c r="L56" s="74">
        <f t="shared" si="3"/>
        <v>0</v>
      </c>
      <c r="M56" s="32"/>
      <c r="N56" s="32"/>
      <c r="O56" s="32"/>
      <c r="P56" s="32"/>
      <c r="Q56" s="32"/>
      <c r="R56" s="32"/>
      <c r="S56" s="32"/>
      <c r="T56" s="32"/>
      <c r="U56" s="32"/>
    </row>
    <row r="57" spans="1:21">
      <c r="A57" s="32"/>
      <c r="B57" s="121"/>
      <c r="C57" s="32"/>
      <c r="D57" s="32"/>
      <c r="E57" s="32"/>
      <c r="F57" s="32"/>
      <c r="G57" s="32"/>
      <c r="H57" s="32"/>
      <c r="I57" s="74"/>
      <c r="J57" s="74">
        <f t="shared" si="2"/>
        <v>0</v>
      </c>
      <c r="K57" s="74"/>
      <c r="L57" s="74">
        <f t="shared" si="3"/>
        <v>0</v>
      </c>
      <c r="M57" s="32"/>
      <c r="N57" s="32"/>
      <c r="O57" s="32"/>
      <c r="P57" s="32"/>
      <c r="Q57" s="32"/>
      <c r="R57" s="32"/>
      <c r="S57" s="32"/>
      <c r="T57" s="32"/>
      <c r="U57" s="32"/>
    </row>
    <row r="58" spans="1:21">
      <c r="A58" s="32"/>
      <c r="B58" s="121"/>
      <c r="C58" s="32"/>
      <c r="D58" s="32"/>
      <c r="E58" s="32"/>
      <c r="F58" s="32"/>
      <c r="G58" s="32"/>
      <c r="H58" s="32"/>
      <c r="I58" s="74"/>
      <c r="J58" s="74">
        <f t="shared" si="2"/>
        <v>0</v>
      </c>
      <c r="K58" s="74"/>
      <c r="L58" s="74">
        <f t="shared" si="3"/>
        <v>0</v>
      </c>
      <c r="M58" s="32"/>
      <c r="N58" s="32"/>
      <c r="O58" s="32"/>
      <c r="P58" s="32"/>
      <c r="Q58" s="32"/>
      <c r="R58" s="32"/>
      <c r="S58" s="32"/>
      <c r="T58" s="32"/>
      <c r="U58" s="32"/>
    </row>
    <row r="59" spans="1:21">
      <c r="A59" s="32"/>
      <c r="B59" s="121"/>
      <c r="C59" s="32"/>
      <c r="D59" s="32"/>
      <c r="E59" s="32"/>
      <c r="F59" s="32"/>
      <c r="G59" s="32"/>
      <c r="H59" s="32"/>
      <c r="I59" s="74"/>
      <c r="J59" s="74">
        <f t="shared" si="2"/>
        <v>0</v>
      </c>
      <c r="K59" s="74"/>
      <c r="L59" s="74">
        <f t="shared" si="3"/>
        <v>0</v>
      </c>
      <c r="M59" s="32"/>
      <c r="N59" s="32"/>
      <c r="O59" s="32"/>
      <c r="P59" s="32"/>
      <c r="Q59" s="32"/>
      <c r="R59" s="32"/>
      <c r="S59" s="32"/>
      <c r="T59" s="32"/>
      <c r="U59" s="32"/>
    </row>
    <row r="60" spans="1:21">
      <c r="A60" s="32"/>
      <c r="B60" s="121"/>
      <c r="C60" s="32"/>
      <c r="D60" s="32"/>
      <c r="E60" s="32"/>
      <c r="F60" s="32"/>
      <c r="G60" s="32"/>
      <c r="H60" s="32"/>
      <c r="I60" s="74"/>
      <c r="J60" s="74">
        <f t="shared" si="2"/>
        <v>0</v>
      </c>
      <c r="K60" s="74"/>
      <c r="L60" s="74">
        <f t="shared" si="3"/>
        <v>0</v>
      </c>
      <c r="M60" s="32"/>
      <c r="N60" s="32"/>
      <c r="O60" s="32"/>
      <c r="P60" s="32"/>
      <c r="Q60" s="32"/>
      <c r="R60" s="32"/>
      <c r="S60" s="32"/>
      <c r="T60" s="32"/>
      <c r="U60" s="32"/>
    </row>
    <row r="61" spans="1:21">
      <c r="A61" s="32"/>
      <c r="B61" s="121"/>
      <c r="C61" s="32"/>
      <c r="D61" s="32"/>
      <c r="E61" s="32"/>
      <c r="F61" s="32"/>
      <c r="G61" s="32"/>
      <c r="H61" s="32"/>
      <c r="I61" s="74"/>
      <c r="J61" s="74">
        <f t="shared" si="2"/>
        <v>0</v>
      </c>
      <c r="K61" s="74"/>
      <c r="L61" s="74">
        <f t="shared" si="3"/>
        <v>0</v>
      </c>
      <c r="M61" s="32"/>
      <c r="N61" s="32"/>
      <c r="O61" s="32"/>
      <c r="P61" s="32"/>
      <c r="Q61" s="32"/>
      <c r="R61" s="32"/>
      <c r="S61" s="32"/>
      <c r="T61" s="32"/>
      <c r="U61" s="32"/>
    </row>
    <row r="62" spans="1:21">
      <c r="A62" s="32"/>
      <c r="B62" s="121"/>
      <c r="C62" s="32"/>
      <c r="D62" s="32"/>
      <c r="E62" s="32"/>
      <c r="F62" s="32"/>
      <c r="G62" s="32"/>
      <c r="H62" s="32"/>
      <c r="I62" s="74"/>
      <c r="J62" s="74">
        <f t="shared" si="2"/>
        <v>0</v>
      </c>
      <c r="K62" s="74"/>
      <c r="L62" s="74">
        <f t="shared" si="3"/>
        <v>0</v>
      </c>
      <c r="M62" s="32"/>
      <c r="N62" s="32"/>
      <c r="O62" s="32"/>
      <c r="P62" s="32"/>
      <c r="Q62" s="32"/>
      <c r="R62" s="32"/>
      <c r="S62" s="32"/>
      <c r="T62" s="32"/>
      <c r="U62" s="32"/>
    </row>
    <row r="63" spans="1:21">
      <c r="A63" s="32"/>
      <c r="B63" s="121"/>
      <c r="C63" s="32"/>
      <c r="D63" s="32"/>
      <c r="E63" s="32"/>
      <c r="F63" s="32"/>
      <c r="G63" s="32"/>
      <c r="H63" s="32"/>
      <c r="I63" s="74"/>
      <c r="J63" s="74">
        <f t="shared" si="2"/>
        <v>0</v>
      </c>
      <c r="K63" s="74"/>
      <c r="L63" s="74">
        <f t="shared" si="3"/>
        <v>0</v>
      </c>
      <c r="M63" s="32"/>
      <c r="N63" s="32"/>
      <c r="O63" s="32"/>
      <c r="P63" s="32"/>
      <c r="Q63" s="32"/>
      <c r="R63" s="32"/>
      <c r="S63" s="32"/>
      <c r="T63" s="32"/>
      <c r="U63" s="32"/>
    </row>
    <row r="64" spans="1:21">
      <c r="A64" s="32"/>
      <c r="B64" s="121"/>
      <c r="C64" s="32"/>
      <c r="D64" s="32"/>
      <c r="E64" s="32"/>
      <c r="F64" s="32"/>
      <c r="G64" s="32"/>
      <c r="H64" s="32"/>
      <c r="I64" s="74"/>
      <c r="J64" s="74">
        <f t="shared" si="2"/>
        <v>0</v>
      </c>
      <c r="K64" s="74"/>
      <c r="L64" s="74">
        <f t="shared" si="3"/>
        <v>0</v>
      </c>
      <c r="M64" s="32"/>
      <c r="N64" s="32"/>
      <c r="O64" s="32"/>
      <c r="P64" s="32"/>
      <c r="Q64" s="32"/>
      <c r="R64" s="32"/>
      <c r="S64" s="32"/>
      <c r="T64" s="32"/>
      <c r="U64" s="32"/>
    </row>
    <row r="65" spans="1:21">
      <c r="A65" s="32"/>
      <c r="B65" s="121"/>
      <c r="C65" s="32"/>
      <c r="D65" s="32"/>
      <c r="E65" s="32"/>
      <c r="F65" s="32"/>
      <c r="G65" s="32"/>
      <c r="H65" s="32"/>
      <c r="I65" s="74"/>
      <c r="J65" s="74">
        <f t="shared" si="2"/>
        <v>0</v>
      </c>
      <c r="K65" s="74"/>
      <c r="L65" s="74">
        <f t="shared" si="3"/>
        <v>0</v>
      </c>
      <c r="M65" s="32"/>
      <c r="N65" s="32"/>
      <c r="O65" s="32"/>
      <c r="P65" s="32"/>
      <c r="Q65" s="32"/>
      <c r="R65" s="32"/>
      <c r="S65" s="32"/>
      <c r="T65" s="32"/>
      <c r="U65" s="32"/>
    </row>
    <row r="66" spans="1:21">
      <c r="A66" s="32"/>
      <c r="B66" s="121"/>
      <c r="C66" s="32"/>
      <c r="D66" s="32"/>
      <c r="E66" s="32"/>
      <c r="F66" s="32"/>
      <c r="G66" s="32"/>
      <c r="H66" s="32"/>
      <c r="I66" s="74"/>
      <c r="J66" s="74">
        <f t="shared" si="2"/>
        <v>0</v>
      </c>
      <c r="K66" s="74"/>
      <c r="L66" s="74">
        <f t="shared" si="3"/>
        <v>0</v>
      </c>
      <c r="M66" s="32"/>
      <c r="N66" s="32"/>
      <c r="O66" s="32"/>
      <c r="P66" s="32"/>
      <c r="Q66" s="32"/>
      <c r="R66" s="32"/>
      <c r="S66" s="32"/>
      <c r="T66" s="32"/>
      <c r="U66" s="32"/>
    </row>
    <row r="67" spans="1:21">
      <c r="A67" s="32"/>
      <c r="B67" s="121"/>
      <c r="C67" s="32"/>
      <c r="D67" s="32"/>
      <c r="E67" s="32"/>
      <c r="F67" s="32"/>
      <c r="G67" s="32"/>
      <c r="H67" s="32"/>
      <c r="I67" s="74"/>
      <c r="J67" s="74">
        <f t="shared" si="2"/>
        <v>0</v>
      </c>
      <c r="K67" s="74"/>
      <c r="L67" s="74">
        <f t="shared" si="3"/>
        <v>0</v>
      </c>
      <c r="M67" s="32"/>
      <c r="N67" s="32"/>
      <c r="O67" s="32"/>
      <c r="P67" s="32"/>
      <c r="Q67" s="32"/>
      <c r="R67" s="32"/>
      <c r="S67" s="32"/>
      <c r="T67" s="32"/>
      <c r="U67" s="32"/>
    </row>
    <row r="68" spans="1:21">
      <c r="A68" s="32"/>
      <c r="B68" s="121"/>
      <c r="C68" s="32"/>
      <c r="D68" s="32"/>
      <c r="E68" s="32"/>
      <c r="F68" s="32"/>
      <c r="G68" s="32"/>
      <c r="H68" s="32"/>
      <c r="I68" s="74"/>
      <c r="J68" s="74">
        <f t="shared" ref="J68:J99" si="4">H68*I68</f>
        <v>0</v>
      </c>
      <c r="K68" s="74"/>
      <c r="L68" s="74">
        <f t="shared" ref="L68:L99" si="5">J68-K68</f>
        <v>0</v>
      </c>
      <c r="M68" s="32"/>
      <c r="N68" s="32"/>
      <c r="O68" s="32"/>
      <c r="P68" s="32"/>
      <c r="Q68" s="32"/>
      <c r="R68" s="32"/>
      <c r="S68" s="32"/>
      <c r="T68" s="32"/>
      <c r="U68" s="32"/>
    </row>
    <row r="69" spans="1:21">
      <c r="A69" s="32"/>
      <c r="B69" s="121"/>
      <c r="C69" s="32"/>
      <c r="D69" s="32"/>
      <c r="E69" s="32"/>
      <c r="F69" s="32"/>
      <c r="G69" s="32"/>
      <c r="H69" s="32"/>
      <c r="I69" s="74"/>
      <c r="J69" s="74">
        <f t="shared" si="4"/>
        <v>0</v>
      </c>
      <c r="K69" s="74"/>
      <c r="L69" s="74">
        <f t="shared" si="5"/>
        <v>0</v>
      </c>
      <c r="M69" s="32"/>
      <c r="N69" s="32"/>
      <c r="O69" s="32"/>
      <c r="P69" s="32"/>
      <c r="Q69" s="32"/>
      <c r="R69" s="32"/>
      <c r="S69" s="32"/>
      <c r="T69" s="32"/>
      <c r="U69" s="32"/>
    </row>
    <row r="70" spans="1:21">
      <c r="A70" s="32"/>
      <c r="B70" s="121"/>
      <c r="C70" s="32"/>
      <c r="D70" s="32"/>
      <c r="E70" s="32"/>
      <c r="F70" s="32"/>
      <c r="G70" s="32"/>
      <c r="H70" s="32"/>
      <c r="I70" s="74"/>
      <c r="J70" s="74">
        <f t="shared" si="4"/>
        <v>0</v>
      </c>
      <c r="K70" s="74"/>
      <c r="L70" s="74">
        <f t="shared" si="5"/>
        <v>0</v>
      </c>
      <c r="M70" s="32"/>
      <c r="N70" s="32"/>
      <c r="O70" s="32"/>
      <c r="P70" s="32"/>
      <c r="Q70" s="32"/>
      <c r="R70" s="32"/>
      <c r="S70" s="32"/>
      <c r="T70" s="32"/>
      <c r="U70" s="32"/>
    </row>
    <row r="71" spans="1:21">
      <c r="A71" s="32"/>
      <c r="B71" s="121"/>
      <c r="C71" s="32"/>
      <c r="D71" s="32"/>
      <c r="E71" s="32"/>
      <c r="F71" s="32"/>
      <c r="G71" s="32"/>
      <c r="H71" s="32"/>
      <c r="I71" s="74"/>
      <c r="J71" s="74">
        <f t="shared" si="4"/>
        <v>0</v>
      </c>
      <c r="K71" s="74"/>
      <c r="L71" s="74">
        <f t="shared" si="5"/>
        <v>0</v>
      </c>
      <c r="M71" s="32"/>
      <c r="N71" s="32"/>
      <c r="O71" s="32"/>
      <c r="P71" s="32"/>
      <c r="Q71" s="32"/>
      <c r="R71" s="32"/>
      <c r="S71" s="32"/>
      <c r="T71" s="32"/>
      <c r="U71" s="32"/>
    </row>
    <row r="72" spans="1:21">
      <c r="A72" s="32"/>
      <c r="B72" s="121"/>
      <c r="C72" s="32"/>
      <c r="D72" s="32"/>
      <c r="E72" s="32"/>
      <c r="F72" s="32"/>
      <c r="G72" s="32"/>
      <c r="H72" s="32"/>
      <c r="I72" s="74"/>
      <c r="J72" s="74">
        <f t="shared" si="4"/>
        <v>0</v>
      </c>
      <c r="K72" s="74"/>
      <c r="L72" s="74">
        <f t="shared" si="5"/>
        <v>0</v>
      </c>
      <c r="M72" s="32"/>
      <c r="N72" s="32"/>
      <c r="O72" s="32"/>
      <c r="P72" s="32"/>
      <c r="Q72" s="32"/>
      <c r="R72" s="32"/>
      <c r="S72" s="32"/>
      <c r="T72" s="32"/>
      <c r="U72" s="32"/>
    </row>
    <row r="73" spans="1:21">
      <c r="A73" s="32"/>
      <c r="B73" s="121"/>
      <c r="C73" s="32"/>
      <c r="D73" s="32"/>
      <c r="E73" s="32"/>
      <c r="F73" s="32"/>
      <c r="G73" s="32"/>
      <c r="H73" s="32"/>
      <c r="I73" s="74"/>
      <c r="J73" s="74">
        <f t="shared" si="4"/>
        <v>0</v>
      </c>
      <c r="K73" s="74"/>
      <c r="L73" s="74">
        <f t="shared" si="5"/>
        <v>0</v>
      </c>
      <c r="M73" s="32"/>
      <c r="N73" s="32"/>
      <c r="O73" s="32"/>
      <c r="P73" s="32"/>
      <c r="Q73" s="32"/>
      <c r="R73" s="32"/>
      <c r="S73" s="32"/>
      <c r="T73" s="32"/>
      <c r="U73" s="32"/>
    </row>
    <row r="74" spans="1:21">
      <c r="A74" s="32"/>
      <c r="B74" s="121"/>
      <c r="C74" s="32"/>
      <c r="D74" s="32"/>
      <c r="E74" s="32"/>
      <c r="F74" s="32"/>
      <c r="G74" s="32"/>
      <c r="H74" s="32"/>
      <c r="I74" s="74"/>
      <c r="J74" s="74">
        <f t="shared" si="4"/>
        <v>0</v>
      </c>
      <c r="K74" s="74"/>
      <c r="L74" s="74">
        <f t="shared" si="5"/>
        <v>0</v>
      </c>
      <c r="M74" s="32"/>
      <c r="N74" s="32"/>
      <c r="O74" s="32"/>
      <c r="P74" s="32"/>
      <c r="Q74" s="32"/>
      <c r="R74" s="32"/>
      <c r="S74" s="32"/>
      <c r="T74" s="32"/>
      <c r="U74" s="32"/>
    </row>
    <row r="75" spans="1:21">
      <c r="A75" s="32"/>
      <c r="B75" s="121"/>
      <c r="C75" s="32"/>
      <c r="D75" s="32"/>
      <c r="E75" s="32"/>
      <c r="F75" s="32"/>
      <c r="G75" s="32"/>
      <c r="H75" s="32"/>
      <c r="I75" s="74"/>
      <c r="J75" s="74">
        <f t="shared" si="4"/>
        <v>0</v>
      </c>
      <c r="K75" s="74"/>
      <c r="L75" s="74">
        <f t="shared" si="5"/>
        <v>0</v>
      </c>
      <c r="M75" s="32"/>
      <c r="N75" s="32"/>
      <c r="O75" s="32"/>
      <c r="P75" s="32"/>
      <c r="Q75" s="32"/>
      <c r="R75" s="32"/>
      <c r="S75" s="32"/>
      <c r="T75" s="32"/>
      <c r="U75" s="32"/>
    </row>
    <row r="76" spans="1:21">
      <c r="A76" s="32"/>
      <c r="B76" s="121"/>
      <c r="C76" s="32"/>
      <c r="D76" s="32"/>
      <c r="E76" s="32"/>
      <c r="F76" s="32"/>
      <c r="G76" s="32"/>
      <c r="H76" s="32"/>
      <c r="I76" s="74"/>
      <c r="J76" s="74">
        <f t="shared" si="4"/>
        <v>0</v>
      </c>
      <c r="K76" s="74"/>
      <c r="L76" s="74">
        <f t="shared" si="5"/>
        <v>0</v>
      </c>
      <c r="M76" s="32"/>
      <c r="N76" s="32"/>
      <c r="O76" s="32"/>
      <c r="P76" s="32"/>
      <c r="Q76" s="32"/>
      <c r="R76" s="32"/>
      <c r="S76" s="32"/>
      <c r="T76" s="32"/>
      <c r="U76" s="32"/>
    </row>
    <row r="77" spans="1:21">
      <c r="A77" s="32"/>
      <c r="B77" s="121"/>
      <c r="C77" s="32"/>
      <c r="D77" s="32"/>
      <c r="E77" s="32"/>
      <c r="F77" s="32"/>
      <c r="G77" s="32"/>
      <c r="H77" s="32"/>
      <c r="I77" s="74"/>
      <c r="J77" s="74">
        <f t="shared" si="4"/>
        <v>0</v>
      </c>
      <c r="K77" s="74"/>
      <c r="L77" s="74">
        <f t="shared" si="5"/>
        <v>0</v>
      </c>
      <c r="M77" s="32"/>
      <c r="N77" s="32"/>
      <c r="O77" s="32"/>
      <c r="P77" s="32"/>
      <c r="Q77" s="32"/>
      <c r="R77" s="32"/>
      <c r="S77" s="32"/>
      <c r="T77" s="32"/>
      <c r="U77" s="32"/>
    </row>
    <row r="78" spans="1:21">
      <c r="A78" s="32"/>
      <c r="B78" s="121"/>
      <c r="C78" s="32"/>
      <c r="D78" s="32"/>
      <c r="E78" s="32"/>
      <c r="F78" s="32"/>
      <c r="G78" s="32"/>
      <c r="H78" s="32"/>
      <c r="I78" s="74"/>
      <c r="J78" s="74">
        <f t="shared" si="4"/>
        <v>0</v>
      </c>
      <c r="K78" s="74"/>
      <c r="L78" s="74">
        <f t="shared" si="5"/>
        <v>0</v>
      </c>
      <c r="M78" s="32"/>
      <c r="N78" s="32"/>
      <c r="O78" s="32"/>
      <c r="P78" s="32"/>
      <c r="Q78" s="32"/>
      <c r="R78" s="32"/>
      <c r="S78" s="32"/>
      <c r="T78" s="32"/>
      <c r="U78" s="32"/>
    </row>
    <row r="79" spans="1:21">
      <c r="A79" s="32"/>
      <c r="B79" s="121"/>
      <c r="C79" s="32"/>
      <c r="D79" s="32"/>
      <c r="E79" s="32"/>
      <c r="F79" s="32"/>
      <c r="G79" s="32"/>
      <c r="H79" s="32"/>
      <c r="I79" s="74"/>
      <c r="J79" s="74">
        <f t="shared" si="4"/>
        <v>0</v>
      </c>
      <c r="K79" s="74"/>
      <c r="L79" s="74">
        <f t="shared" si="5"/>
        <v>0</v>
      </c>
      <c r="M79" s="32"/>
      <c r="N79" s="32"/>
      <c r="O79" s="32"/>
      <c r="P79" s="32"/>
      <c r="Q79" s="32"/>
      <c r="R79" s="32"/>
      <c r="S79" s="32"/>
      <c r="T79" s="32"/>
      <c r="U79" s="32"/>
    </row>
    <row r="80" spans="1:21">
      <c r="A80" s="32"/>
      <c r="B80" s="121"/>
      <c r="C80" s="32"/>
      <c r="D80" s="32"/>
      <c r="E80" s="32"/>
      <c r="F80" s="32"/>
      <c r="G80" s="32"/>
      <c r="H80" s="32"/>
      <c r="I80" s="74"/>
      <c r="J80" s="74">
        <f t="shared" si="4"/>
        <v>0</v>
      </c>
      <c r="K80" s="74"/>
      <c r="L80" s="74">
        <f t="shared" si="5"/>
        <v>0</v>
      </c>
      <c r="M80" s="32"/>
      <c r="N80" s="32"/>
      <c r="O80" s="32"/>
      <c r="P80" s="32"/>
      <c r="Q80" s="32"/>
      <c r="R80" s="32"/>
      <c r="S80" s="32"/>
      <c r="T80" s="32"/>
      <c r="U80" s="32"/>
    </row>
    <row r="81" spans="1:21">
      <c r="A81" s="32"/>
      <c r="B81" s="121"/>
      <c r="C81" s="32"/>
      <c r="D81" s="32"/>
      <c r="E81" s="32"/>
      <c r="F81" s="32"/>
      <c r="G81" s="32"/>
      <c r="H81" s="32"/>
      <c r="I81" s="74"/>
      <c r="J81" s="74">
        <f t="shared" si="4"/>
        <v>0</v>
      </c>
      <c r="K81" s="74"/>
      <c r="L81" s="74">
        <f t="shared" si="5"/>
        <v>0</v>
      </c>
      <c r="M81" s="32"/>
      <c r="N81" s="32"/>
      <c r="O81" s="32"/>
      <c r="P81" s="32"/>
      <c r="Q81" s="32"/>
      <c r="R81" s="32"/>
      <c r="S81" s="32"/>
      <c r="T81" s="32"/>
      <c r="U81" s="32"/>
    </row>
    <row r="82" spans="1:21">
      <c r="A82" s="32"/>
      <c r="B82" s="121"/>
      <c r="C82" s="32"/>
      <c r="D82" s="32"/>
      <c r="E82" s="32"/>
      <c r="F82" s="32"/>
      <c r="G82" s="32"/>
      <c r="H82" s="32"/>
      <c r="I82" s="74"/>
      <c r="J82" s="74">
        <f t="shared" si="4"/>
        <v>0</v>
      </c>
      <c r="K82" s="74"/>
      <c r="L82" s="74">
        <f t="shared" si="5"/>
        <v>0</v>
      </c>
      <c r="M82" s="32"/>
      <c r="N82" s="32"/>
      <c r="O82" s="32"/>
      <c r="P82" s="32"/>
      <c r="Q82" s="32"/>
      <c r="R82" s="32"/>
      <c r="S82" s="32"/>
      <c r="T82" s="32"/>
      <c r="U82" s="32"/>
    </row>
    <row r="83" spans="1:21">
      <c r="A83" s="32"/>
      <c r="B83" s="121"/>
      <c r="C83" s="32"/>
      <c r="D83" s="32"/>
      <c r="E83" s="32"/>
      <c r="F83" s="32"/>
      <c r="G83" s="32"/>
      <c r="H83" s="32"/>
      <c r="I83" s="74"/>
      <c r="J83" s="74">
        <f t="shared" si="4"/>
        <v>0</v>
      </c>
      <c r="K83" s="74"/>
      <c r="L83" s="74">
        <f t="shared" si="5"/>
        <v>0</v>
      </c>
      <c r="M83" s="32"/>
      <c r="N83" s="32"/>
      <c r="O83" s="32"/>
      <c r="P83" s="32"/>
      <c r="Q83" s="32"/>
      <c r="R83" s="32"/>
      <c r="S83" s="32"/>
      <c r="T83" s="32"/>
      <c r="U83" s="32"/>
    </row>
    <row r="84" spans="1:21">
      <c r="A84" s="32"/>
      <c r="B84" s="121"/>
      <c r="C84" s="32"/>
      <c r="D84" s="32"/>
      <c r="E84" s="32"/>
      <c r="F84" s="32"/>
      <c r="G84" s="32"/>
      <c r="H84" s="32"/>
      <c r="I84" s="74"/>
      <c r="J84" s="74">
        <f t="shared" si="4"/>
        <v>0</v>
      </c>
      <c r="K84" s="74"/>
      <c r="L84" s="74">
        <f t="shared" si="5"/>
        <v>0</v>
      </c>
      <c r="M84" s="32"/>
      <c r="N84" s="32"/>
      <c r="O84" s="32"/>
      <c r="P84" s="32"/>
      <c r="Q84" s="32"/>
      <c r="R84" s="32"/>
      <c r="S84" s="32"/>
      <c r="T84" s="32"/>
      <c r="U84" s="32"/>
    </row>
    <row r="85" spans="1:21">
      <c r="A85" s="32"/>
      <c r="B85" s="121"/>
      <c r="C85" s="32"/>
      <c r="D85" s="32"/>
      <c r="E85" s="32"/>
      <c r="F85" s="32"/>
      <c r="G85" s="32"/>
      <c r="H85" s="32"/>
      <c r="I85" s="74"/>
      <c r="J85" s="74">
        <f t="shared" si="4"/>
        <v>0</v>
      </c>
      <c r="K85" s="74"/>
      <c r="L85" s="74">
        <f t="shared" si="5"/>
        <v>0</v>
      </c>
      <c r="M85" s="32"/>
      <c r="N85" s="32"/>
      <c r="O85" s="32"/>
      <c r="P85" s="32"/>
      <c r="Q85" s="32"/>
      <c r="R85" s="32"/>
      <c r="S85" s="32"/>
      <c r="T85" s="32"/>
      <c r="U85" s="32"/>
    </row>
    <row r="86" spans="1:21">
      <c r="A86" s="32"/>
      <c r="B86" s="121"/>
      <c r="C86" s="32"/>
      <c r="D86" s="32"/>
      <c r="E86" s="32"/>
      <c r="F86" s="32"/>
      <c r="G86" s="32"/>
      <c r="H86" s="32"/>
      <c r="I86" s="74"/>
      <c r="J86" s="74">
        <f t="shared" si="4"/>
        <v>0</v>
      </c>
      <c r="K86" s="74"/>
      <c r="L86" s="74">
        <f t="shared" si="5"/>
        <v>0</v>
      </c>
      <c r="M86" s="32"/>
      <c r="N86" s="32"/>
      <c r="O86" s="32"/>
      <c r="P86" s="32"/>
      <c r="Q86" s="32"/>
      <c r="R86" s="32"/>
      <c r="S86" s="32"/>
      <c r="T86" s="32"/>
      <c r="U86" s="32"/>
    </row>
    <row r="87" spans="1:21">
      <c r="A87" s="32"/>
      <c r="B87" s="121"/>
      <c r="C87" s="32"/>
      <c r="D87" s="32"/>
      <c r="E87" s="32"/>
      <c r="F87" s="32"/>
      <c r="G87" s="32"/>
      <c r="H87" s="32"/>
      <c r="I87" s="74"/>
      <c r="J87" s="74">
        <f t="shared" si="4"/>
        <v>0</v>
      </c>
      <c r="K87" s="74"/>
      <c r="L87" s="74">
        <f t="shared" si="5"/>
        <v>0</v>
      </c>
      <c r="M87" s="32"/>
      <c r="N87" s="32"/>
      <c r="O87" s="32"/>
      <c r="P87" s="32"/>
      <c r="Q87" s="32"/>
      <c r="R87" s="32"/>
      <c r="S87" s="32"/>
      <c r="T87" s="32"/>
      <c r="U87" s="32"/>
    </row>
    <row r="88" spans="1:21">
      <c r="A88" s="32"/>
      <c r="B88" s="121"/>
      <c r="C88" s="32"/>
      <c r="D88" s="32"/>
      <c r="E88" s="32"/>
      <c r="F88" s="32"/>
      <c r="G88" s="32"/>
      <c r="H88" s="32"/>
      <c r="I88" s="74"/>
      <c r="J88" s="74">
        <f t="shared" si="4"/>
        <v>0</v>
      </c>
      <c r="K88" s="74"/>
      <c r="L88" s="74">
        <f t="shared" si="5"/>
        <v>0</v>
      </c>
      <c r="M88" s="32"/>
      <c r="N88" s="32"/>
      <c r="O88" s="32"/>
      <c r="P88" s="32"/>
      <c r="Q88" s="32"/>
      <c r="R88" s="32"/>
      <c r="S88" s="32"/>
      <c r="T88" s="32"/>
      <c r="U88" s="32"/>
    </row>
    <row r="89" spans="1:21">
      <c r="A89" s="32"/>
      <c r="B89" s="121"/>
      <c r="C89" s="32"/>
      <c r="D89" s="32"/>
      <c r="E89" s="32"/>
      <c r="F89" s="32"/>
      <c r="G89" s="32"/>
      <c r="H89" s="32"/>
      <c r="I89" s="74"/>
      <c r="J89" s="74">
        <f t="shared" si="4"/>
        <v>0</v>
      </c>
      <c r="K89" s="74"/>
      <c r="L89" s="74">
        <f t="shared" si="5"/>
        <v>0</v>
      </c>
      <c r="M89" s="32"/>
      <c r="N89" s="32"/>
      <c r="O89" s="32"/>
      <c r="P89" s="32"/>
      <c r="Q89" s="32"/>
      <c r="R89" s="32"/>
      <c r="S89" s="32"/>
      <c r="T89" s="32"/>
      <c r="U89" s="32"/>
    </row>
    <row r="90" spans="1:21">
      <c r="A90" s="32"/>
      <c r="B90" s="121"/>
      <c r="C90" s="32"/>
      <c r="D90" s="32"/>
      <c r="E90" s="32"/>
      <c r="F90" s="32"/>
      <c r="G90" s="32"/>
      <c r="H90" s="32"/>
      <c r="I90" s="74"/>
      <c r="J90" s="74">
        <f t="shared" si="4"/>
        <v>0</v>
      </c>
      <c r="K90" s="74"/>
      <c r="L90" s="74">
        <f t="shared" si="5"/>
        <v>0</v>
      </c>
      <c r="M90" s="32"/>
      <c r="N90" s="32"/>
      <c r="O90" s="32"/>
      <c r="P90" s="32"/>
      <c r="Q90" s="32"/>
      <c r="R90" s="32"/>
      <c r="S90" s="32"/>
      <c r="T90" s="32"/>
      <c r="U90" s="32"/>
    </row>
    <row r="91" spans="1:21">
      <c r="A91" s="32"/>
      <c r="B91" s="121"/>
      <c r="C91" s="32"/>
      <c r="D91" s="32"/>
      <c r="E91" s="32"/>
      <c r="F91" s="32"/>
      <c r="G91" s="32"/>
      <c r="H91" s="32"/>
      <c r="I91" s="74"/>
      <c r="J91" s="74">
        <f t="shared" si="4"/>
        <v>0</v>
      </c>
      <c r="K91" s="74"/>
      <c r="L91" s="74">
        <f t="shared" si="5"/>
        <v>0</v>
      </c>
      <c r="M91" s="32"/>
      <c r="N91" s="32"/>
      <c r="O91" s="32"/>
      <c r="P91" s="32"/>
      <c r="Q91" s="32"/>
      <c r="R91" s="32"/>
      <c r="S91" s="32"/>
      <c r="T91" s="32"/>
      <c r="U91" s="32"/>
    </row>
    <row r="92" spans="1:21">
      <c r="A92" s="32"/>
      <c r="B92" s="121"/>
      <c r="C92" s="32"/>
      <c r="D92" s="32"/>
      <c r="E92" s="32"/>
      <c r="F92" s="32"/>
      <c r="G92" s="32"/>
      <c r="H92" s="32"/>
      <c r="I92" s="74"/>
      <c r="J92" s="74">
        <f t="shared" si="4"/>
        <v>0</v>
      </c>
      <c r="K92" s="74"/>
      <c r="L92" s="74">
        <f t="shared" si="5"/>
        <v>0</v>
      </c>
      <c r="M92" s="32"/>
      <c r="N92" s="32"/>
      <c r="O92" s="32"/>
      <c r="P92" s="32"/>
      <c r="Q92" s="32"/>
      <c r="R92" s="32"/>
      <c r="S92" s="32"/>
      <c r="T92" s="32"/>
      <c r="U92" s="32"/>
    </row>
    <row r="93" spans="1:21">
      <c r="A93" s="32"/>
      <c r="B93" s="121"/>
      <c r="C93" s="32"/>
      <c r="D93" s="32"/>
      <c r="E93" s="32"/>
      <c r="F93" s="32"/>
      <c r="G93" s="32"/>
      <c r="H93" s="32"/>
      <c r="I93" s="74"/>
      <c r="J93" s="74">
        <f t="shared" si="4"/>
        <v>0</v>
      </c>
      <c r="K93" s="74"/>
      <c r="L93" s="74">
        <f t="shared" si="5"/>
        <v>0</v>
      </c>
      <c r="M93" s="32"/>
      <c r="N93" s="32"/>
      <c r="O93" s="32"/>
      <c r="P93" s="32"/>
      <c r="Q93" s="32"/>
      <c r="R93" s="32"/>
      <c r="S93" s="32"/>
      <c r="T93" s="32"/>
      <c r="U93" s="32"/>
    </row>
    <row r="94" spans="1:21">
      <c r="A94" s="32"/>
      <c r="B94" s="121"/>
      <c r="C94" s="32"/>
      <c r="D94" s="32"/>
      <c r="E94" s="32"/>
      <c r="F94" s="32"/>
      <c r="G94" s="32"/>
      <c r="H94" s="32"/>
      <c r="I94" s="74"/>
      <c r="J94" s="74">
        <f t="shared" si="4"/>
        <v>0</v>
      </c>
      <c r="K94" s="74"/>
      <c r="L94" s="74">
        <f t="shared" si="5"/>
        <v>0</v>
      </c>
      <c r="M94" s="32"/>
      <c r="N94" s="32"/>
      <c r="O94" s="32"/>
      <c r="P94" s="32"/>
      <c r="Q94" s="32"/>
      <c r="R94" s="32"/>
      <c r="S94" s="32"/>
      <c r="T94" s="32"/>
      <c r="U94" s="32"/>
    </row>
    <row r="95" spans="1:21">
      <c r="A95" s="32"/>
      <c r="B95" s="121"/>
      <c r="C95" s="32"/>
      <c r="D95" s="32"/>
      <c r="E95" s="32"/>
      <c r="F95" s="32"/>
      <c r="G95" s="32"/>
      <c r="H95" s="32"/>
      <c r="I95" s="74"/>
      <c r="J95" s="74">
        <f t="shared" si="4"/>
        <v>0</v>
      </c>
      <c r="K95" s="74"/>
      <c r="L95" s="74">
        <f t="shared" si="5"/>
        <v>0</v>
      </c>
      <c r="M95" s="32"/>
      <c r="N95" s="32"/>
      <c r="O95" s="32"/>
      <c r="P95" s="32"/>
      <c r="Q95" s="32"/>
      <c r="R95" s="32"/>
      <c r="S95" s="32"/>
      <c r="T95" s="32"/>
      <c r="U95" s="32"/>
    </row>
    <row r="96" spans="1:21">
      <c r="A96" s="32"/>
      <c r="B96" s="121"/>
      <c r="C96" s="32"/>
      <c r="D96" s="32"/>
      <c r="E96" s="32"/>
      <c r="F96" s="32"/>
      <c r="G96" s="32"/>
      <c r="H96" s="32"/>
      <c r="I96" s="74"/>
      <c r="J96" s="74">
        <f t="shared" si="4"/>
        <v>0</v>
      </c>
      <c r="K96" s="74"/>
      <c r="L96" s="74">
        <f t="shared" si="5"/>
        <v>0</v>
      </c>
      <c r="M96" s="32"/>
      <c r="N96" s="32"/>
      <c r="O96" s="32"/>
      <c r="P96" s="32"/>
      <c r="Q96" s="32"/>
      <c r="R96" s="32"/>
      <c r="S96" s="32"/>
      <c r="T96" s="32"/>
      <c r="U96" s="32"/>
    </row>
    <row r="97" spans="1:21">
      <c r="A97" s="32"/>
      <c r="B97" s="121"/>
      <c r="C97" s="32"/>
      <c r="D97" s="32"/>
      <c r="E97" s="32"/>
      <c r="F97" s="32"/>
      <c r="G97" s="32"/>
      <c r="H97" s="32"/>
      <c r="I97" s="74"/>
      <c r="J97" s="74">
        <f t="shared" si="4"/>
        <v>0</v>
      </c>
      <c r="K97" s="74"/>
      <c r="L97" s="74">
        <f t="shared" si="5"/>
        <v>0</v>
      </c>
      <c r="M97" s="32"/>
      <c r="N97" s="32"/>
      <c r="O97" s="32"/>
      <c r="P97" s="32"/>
      <c r="Q97" s="32"/>
      <c r="R97" s="32"/>
      <c r="S97" s="32"/>
      <c r="T97" s="32"/>
      <c r="U97" s="32"/>
    </row>
    <row r="98" spans="1:21">
      <c r="A98" s="32"/>
      <c r="B98" s="121"/>
      <c r="C98" s="32"/>
      <c r="D98" s="32"/>
      <c r="E98" s="32"/>
      <c r="F98" s="32"/>
      <c r="G98" s="32"/>
      <c r="H98" s="32"/>
      <c r="I98" s="74"/>
      <c r="J98" s="74">
        <f t="shared" si="4"/>
        <v>0</v>
      </c>
      <c r="K98" s="74"/>
      <c r="L98" s="74">
        <f t="shared" si="5"/>
        <v>0</v>
      </c>
      <c r="M98" s="32"/>
      <c r="N98" s="32"/>
      <c r="O98" s="32"/>
      <c r="P98" s="32"/>
      <c r="Q98" s="32"/>
      <c r="R98" s="32"/>
      <c r="S98" s="32"/>
      <c r="T98" s="32"/>
      <c r="U98" s="32"/>
    </row>
    <row r="99" spans="1:21">
      <c r="A99" s="32"/>
      <c r="B99" s="121"/>
      <c r="C99" s="32"/>
      <c r="D99" s="32"/>
      <c r="E99" s="32"/>
      <c r="F99" s="32"/>
      <c r="G99" s="32"/>
      <c r="H99" s="32"/>
      <c r="I99" s="74"/>
      <c r="J99" s="74">
        <f t="shared" si="4"/>
        <v>0</v>
      </c>
      <c r="K99" s="74"/>
      <c r="L99" s="74">
        <f t="shared" si="5"/>
        <v>0</v>
      </c>
      <c r="M99" s="32"/>
      <c r="N99" s="32"/>
      <c r="O99" s="32"/>
      <c r="P99" s="32"/>
      <c r="Q99" s="32"/>
      <c r="R99" s="32"/>
      <c r="S99" s="32"/>
      <c r="T99" s="32"/>
      <c r="U99" s="32"/>
    </row>
    <row r="100" spans="1:21">
      <c r="A100" s="32"/>
      <c r="B100" s="121"/>
      <c r="C100" s="32"/>
      <c r="D100" s="32"/>
      <c r="E100" s="32"/>
      <c r="F100" s="32"/>
      <c r="G100" s="32"/>
      <c r="H100" s="32"/>
      <c r="I100" s="74"/>
      <c r="J100" s="74">
        <f t="shared" ref="J100:J131" si="6">H100*I100</f>
        <v>0</v>
      </c>
      <c r="K100" s="74"/>
      <c r="L100" s="74">
        <f t="shared" ref="L100:L131" si="7">J100-K100</f>
        <v>0</v>
      </c>
      <c r="M100" s="32"/>
      <c r="N100" s="32"/>
      <c r="O100" s="32"/>
      <c r="P100" s="32"/>
      <c r="Q100" s="32"/>
      <c r="R100" s="32"/>
      <c r="S100" s="32"/>
      <c r="T100" s="32"/>
      <c r="U100" s="3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workbookViewId="0">
      <selection activeCell="G17" sqref="G17"/>
    </sheetView>
  </sheetViews>
  <sheetFormatPr defaultRowHeight="15"/>
  <cols>
    <col min="1" max="1" width="8.796875" style="33"/>
    <col min="2" max="2" width="13.19921875" style="33" bestFit="1" customWidth="1"/>
    <col min="3" max="5" width="8.796875" style="33"/>
    <col min="6" max="6" width="14.796875" style="33" bestFit="1" customWidth="1"/>
    <col min="7" max="7" width="11.5" style="33" bestFit="1" customWidth="1"/>
    <col min="8" max="11" width="12.796875" style="33" bestFit="1" customWidth="1"/>
    <col min="12" max="12" width="13.19921875" style="33" bestFit="1" customWidth="1"/>
    <col min="13" max="13" width="17" style="33" customWidth="1"/>
    <col min="14" max="16384" width="8.796875" style="33"/>
  </cols>
  <sheetData>
    <row r="1" spans="1:21" ht="15.6">
      <c r="A1" s="31" t="s">
        <v>277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32"/>
      <c r="P1" s="32"/>
      <c r="Q1" s="32"/>
      <c r="R1" s="32"/>
      <c r="S1" s="32"/>
      <c r="T1" s="32"/>
      <c r="U1" s="32"/>
    </row>
    <row r="2" spans="1:21">
      <c r="A2" s="35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31.2">
      <c r="A3" s="118" t="s">
        <v>278</v>
      </c>
      <c r="B3" s="119" t="s">
        <v>113</v>
      </c>
      <c r="C3" s="119" t="s">
        <v>68</v>
      </c>
      <c r="D3" s="119" t="s">
        <v>69</v>
      </c>
      <c r="E3" s="119" t="s">
        <v>70</v>
      </c>
      <c r="F3" s="119" t="s">
        <v>279</v>
      </c>
      <c r="G3" s="119" t="s">
        <v>280</v>
      </c>
      <c r="H3" s="119" t="s">
        <v>281</v>
      </c>
      <c r="I3" s="119" t="s">
        <v>282</v>
      </c>
      <c r="J3" s="119" t="s">
        <v>283</v>
      </c>
      <c r="K3" s="119" t="s">
        <v>284</v>
      </c>
      <c r="L3" s="119" t="s">
        <v>285</v>
      </c>
      <c r="M3" s="119" t="s">
        <v>286</v>
      </c>
      <c r="N3" s="120" t="s">
        <v>75</v>
      </c>
      <c r="O3" s="32"/>
      <c r="P3" s="32"/>
      <c r="Q3" s="32"/>
      <c r="R3" s="32"/>
      <c r="S3" s="32"/>
      <c r="T3" s="32"/>
      <c r="U3" s="32"/>
    </row>
    <row r="4" spans="1:21">
      <c r="A4" s="32" t="s">
        <v>287</v>
      </c>
      <c r="B4" s="121">
        <v>46111</v>
      </c>
      <c r="C4" s="32" t="s">
        <v>76</v>
      </c>
      <c r="D4" s="32" t="s">
        <v>37</v>
      </c>
      <c r="E4" s="32" t="s">
        <v>77</v>
      </c>
      <c r="F4" s="74">
        <v>500000</v>
      </c>
      <c r="G4" s="74">
        <v>25000</v>
      </c>
      <c r="H4" s="74">
        <v>70000</v>
      </c>
      <c r="I4" s="74">
        <f t="shared" ref="I4:I35" si="0">F4-G4-H4</f>
        <v>405000</v>
      </c>
      <c r="J4" s="74">
        <v>405000</v>
      </c>
      <c r="K4" s="74">
        <f t="shared" ref="K4:K35" si="1">I4-J4</f>
        <v>0</v>
      </c>
      <c r="L4" s="121">
        <v>46122</v>
      </c>
      <c r="M4" s="32" t="str">
        <f t="shared" ref="M4:M35" si="2">IF(I4="","",IF(J4=0,"غير محصل",IF(J4&lt;I4,"محصل جزئيًا","محصل بالكامل")))</f>
        <v>محصل بالكامل</v>
      </c>
      <c r="N4" s="32"/>
      <c r="O4" s="32"/>
      <c r="P4" s="32"/>
      <c r="Q4" s="32"/>
      <c r="R4" s="32"/>
      <c r="S4" s="32"/>
      <c r="T4" s="32"/>
      <c r="U4" s="32"/>
    </row>
    <row r="5" spans="1:21">
      <c r="A5" s="32" t="s">
        <v>288</v>
      </c>
      <c r="B5" s="121">
        <v>46157</v>
      </c>
      <c r="C5" s="32" t="s">
        <v>76</v>
      </c>
      <c r="D5" s="32" t="s">
        <v>37</v>
      </c>
      <c r="E5" s="32" t="s">
        <v>77</v>
      </c>
      <c r="F5" s="74">
        <v>620000</v>
      </c>
      <c r="G5" s="74">
        <v>31000</v>
      </c>
      <c r="H5" s="74">
        <v>86800</v>
      </c>
      <c r="I5" s="74">
        <f t="shared" si="0"/>
        <v>502200</v>
      </c>
      <c r="J5" s="74">
        <v>520000</v>
      </c>
      <c r="K5" s="74">
        <f t="shared" si="1"/>
        <v>-17800</v>
      </c>
      <c r="L5" s="121">
        <v>46167</v>
      </c>
      <c r="M5" s="32" t="str">
        <f t="shared" si="2"/>
        <v>محصل بالكامل</v>
      </c>
      <c r="N5" s="32"/>
      <c r="O5" s="32"/>
      <c r="P5" s="32"/>
      <c r="Q5" s="32"/>
      <c r="R5" s="32"/>
      <c r="S5" s="32"/>
      <c r="T5" s="32"/>
      <c r="U5" s="32"/>
    </row>
    <row r="6" spans="1:21">
      <c r="A6" s="32" t="s">
        <v>289</v>
      </c>
      <c r="B6" s="121">
        <v>46204</v>
      </c>
      <c r="C6" s="32" t="s">
        <v>76</v>
      </c>
      <c r="D6" s="32" t="s">
        <v>37</v>
      </c>
      <c r="E6" s="32" t="s">
        <v>77</v>
      </c>
      <c r="F6" s="74">
        <v>480000</v>
      </c>
      <c r="G6" s="74">
        <v>24000</v>
      </c>
      <c r="H6" s="74">
        <v>67200</v>
      </c>
      <c r="I6" s="74">
        <f t="shared" si="0"/>
        <v>388800</v>
      </c>
      <c r="J6" s="74">
        <v>280000</v>
      </c>
      <c r="K6" s="74">
        <f t="shared" si="1"/>
        <v>108800</v>
      </c>
      <c r="L6" s="121">
        <v>46223</v>
      </c>
      <c r="M6" s="32" t="str">
        <f t="shared" si="2"/>
        <v>محصل جزئيًا</v>
      </c>
      <c r="N6" s="32" t="s">
        <v>290</v>
      </c>
      <c r="O6" s="32"/>
      <c r="P6" s="32"/>
      <c r="Q6" s="32"/>
      <c r="R6" s="32"/>
      <c r="S6" s="32"/>
      <c r="T6" s="32"/>
      <c r="U6" s="32"/>
    </row>
    <row r="7" spans="1:21">
      <c r="A7" s="32" t="s">
        <v>291</v>
      </c>
      <c r="B7" s="121">
        <v>46132</v>
      </c>
      <c r="C7" s="32" t="s">
        <v>83</v>
      </c>
      <c r="D7" s="32" t="s">
        <v>84</v>
      </c>
      <c r="E7" s="32" t="s">
        <v>85</v>
      </c>
      <c r="F7" s="74">
        <v>380000</v>
      </c>
      <c r="G7" s="74">
        <v>19000</v>
      </c>
      <c r="H7" s="74">
        <v>53200</v>
      </c>
      <c r="I7" s="74">
        <f t="shared" si="0"/>
        <v>307800</v>
      </c>
      <c r="J7" s="74">
        <v>300000</v>
      </c>
      <c r="K7" s="74">
        <f t="shared" si="1"/>
        <v>7800</v>
      </c>
      <c r="L7" s="121">
        <v>46143</v>
      </c>
      <c r="M7" s="32" t="str">
        <f t="shared" si="2"/>
        <v>محصل جزئيًا</v>
      </c>
      <c r="N7" s="32"/>
      <c r="O7" s="32"/>
      <c r="P7" s="32"/>
      <c r="Q7" s="32"/>
      <c r="R7" s="32"/>
      <c r="S7" s="32"/>
      <c r="T7" s="32"/>
      <c r="U7" s="32"/>
    </row>
    <row r="8" spans="1:21">
      <c r="A8" s="32" t="s">
        <v>292</v>
      </c>
      <c r="B8" s="121">
        <v>46183</v>
      </c>
      <c r="C8" s="32" t="s">
        <v>83</v>
      </c>
      <c r="D8" s="32" t="s">
        <v>84</v>
      </c>
      <c r="E8" s="32" t="s">
        <v>85</v>
      </c>
      <c r="F8" s="74">
        <v>420000</v>
      </c>
      <c r="G8" s="74">
        <v>21000</v>
      </c>
      <c r="H8" s="74">
        <v>58800</v>
      </c>
      <c r="I8" s="74">
        <f t="shared" si="0"/>
        <v>340200</v>
      </c>
      <c r="J8" s="74">
        <v>310000</v>
      </c>
      <c r="K8" s="74">
        <f t="shared" si="1"/>
        <v>30200</v>
      </c>
      <c r="L8" s="121">
        <v>46198</v>
      </c>
      <c r="M8" s="32" t="str">
        <f t="shared" si="2"/>
        <v>محصل جزئيًا</v>
      </c>
      <c r="N8" s="32"/>
      <c r="O8" s="32"/>
      <c r="P8" s="32"/>
      <c r="Q8" s="32"/>
      <c r="R8" s="32"/>
      <c r="S8" s="32"/>
      <c r="T8" s="32"/>
      <c r="U8" s="32"/>
    </row>
    <row r="9" spans="1:21">
      <c r="A9" s="32" t="s">
        <v>293</v>
      </c>
      <c r="B9" s="121">
        <v>46068</v>
      </c>
      <c r="C9" s="32" t="s">
        <v>90</v>
      </c>
      <c r="D9" s="32" t="s">
        <v>91</v>
      </c>
      <c r="E9" s="32" t="s">
        <v>92</v>
      </c>
      <c r="F9" s="74">
        <v>900000</v>
      </c>
      <c r="G9" s="74">
        <v>45000</v>
      </c>
      <c r="H9" s="74">
        <v>126000</v>
      </c>
      <c r="I9" s="74">
        <f t="shared" si="0"/>
        <v>729000</v>
      </c>
      <c r="J9" s="74">
        <v>729000</v>
      </c>
      <c r="K9" s="74">
        <f t="shared" si="1"/>
        <v>0</v>
      </c>
      <c r="L9" s="121">
        <v>46081</v>
      </c>
      <c r="M9" s="32" t="str">
        <f t="shared" si="2"/>
        <v>محصل بالكامل</v>
      </c>
      <c r="N9" s="32"/>
      <c r="O9" s="32"/>
      <c r="P9" s="32"/>
      <c r="Q9" s="32"/>
      <c r="R9" s="32"/>
      <c r="S9" s="32"/>
      <c r="T9" s="32"/>
      <c r="U9" s="32"/>
    </row>
    <row r="10" spans="1:21">
      <c r="A10" s="32" t="s">
        <v>294</v>
      </c>
      <c r="B10" s="121">
        <v>46122</v>
      </c>
      <c r="C10" s="32" t="s">
        <v>90</v>
      </c>
      <c r="D10" s="32" t="s">
        <v>91</v>
      </c>
      <c r="E10" s="32" t="s">
        <v>92</v>
      </c>
      <c r="F10" s="74">
        <v>1050000</v>
      </c>
      <c r="G10" s="74">
        <v>52500</v>
      </c>
      <c r="H10" s="74">
        <v>147000</v>
      </c>
      <c r="I10" s="74">
        <f t="shared" si="0"/>
        <v>850500</v>
      </c>
      <c r="J10" s="74">
        <v>850500</v>
      </c>
      <c r="K10" s="74">
        <f t="shared" si="1"/>
        <v>0</v>
      </c>
      <c r="L10" s="121">
        <v>46132</v>
      </c>
      <c r="M10" s="32" t="str">
        <f t="shared" si="2"/>
        <v>محصل بالكامل</v>
      </c>
      <c r="N10" s="32"/>
      <c r="O10" s="32"/>
      <c r="P10" s="32"/>
      <c r="Q10" s="32"/>
      <c r="R10" s="32"/>
      <c r="S10" s="32"/>
      <c r="T10" s="32"/>
      <c r="U10" s="32"/>
    </row>
    <row r="11" spans="1:21">
      <c r="A11" s="32" t="s">
        <v>295</v>
      </c>
      <c r="B11" s="121">
        <v>46218</v>
      </c>
      <c r="C11" s="32" t="s">
        <v>90</v>
      </c>
      <c r="D11" s="32" t="s">
        <v>91</v>
      </c>
      <c r="E11" s="32" t="s">
        <v>92</v>
      </c>
      <c r="F11" s="74">
        <v>850000</v>
      </c>
      <c r="G11" s="74">
        <v>42500</v>
      </c>
      <c r="H11" s="74">
        <v>119000</v>
      </c>
      <c r="I11" s="74">
        <f t="shared" si="0"/>
        <v>688500</v>
      </c>
      <c r="J11" s="74">
        <v>688500</v>
      </c>
      <c r="K11" s="74">
        <f t="shared" si="1"/>
        <v>0</v>
      </c>
      <c r="L11" s="121">
        <v>46228</v>
      </c>
      <c r="M11" s="32" t="str">
        <f t="shared" si="2"/>
        <v>محصل بالكامل</v>
      </c>
      <c r="N11" s="32"/>
      <c r="O11" s="32"/>
      <c r="P11" s="32"/>
      <c r="Q11" s="32"/>
      <c r="R11" s="32"/>
      <c r="S11" s="32"/>
      <c r="T11" s="32"/>
      <c r="U11" s="32"/>
    </row>
    <row r="12" spans="1:21">
      <c r="A12" s="32" t="s">
        <v>296</v>
      </c>
      <c r="B12" s="121">
        <v>46178</v>
      </c>
      <c r="C12" s="32" t="s">
        <v>97</v>
      </c>
      <c r="D12" s="32" t="s">
        <v>98</v>
      </c>
      <c r="E12" s="32" t="s">
        <v>99</v>
      </c>
      <c r="F12" s="74">
        <v>420000</v>
      </c>
      <c r="G12" s="74">
        <v>21000</v>
      </c>
      <c r="H12" s="74">
        <v>58800</v>
      </c>
      <c r="I12" s="74">
        <f t="shared" si="0"/>
        <v>340200</v>
      </c>
      <c r="J12" s="74">
        <v>180000</v>
      </c>
      <c r="K12" s="74">
        <f t="shared" si="1"/>
        <v>160200</v>
      </c>
      <c r="L12" s="121">
        <v>46203</v>
      </c>
      <c r="M12" s="32" t="str">
        <f t="shared" si="2"/>
        <v>محصل جزئيًا</v>
      </c>
      <c r="N12" s="32" t="s">
        <v>297</v>
      </c>
      <c r="O12" s="32"/>
      <c r="P12" s="32"/>
      <c r="Q12" s="32"/>
      <c r="R12" s="32"/>
      <c r="S12" s="32"/>
      <c r="T12" s="32"/>
      <c r="U12" s="32"/>
    </row>
    <row r="13" spans="1:21">
      <c r="A13" s="32" t="s">
        <v>298</v>
      </c>
      <c r="B13" s="121">
        <v>46223</v>
      </c>
      <c r="C13" s="32" t="s">
        <v>97</v>
      </c>
      <c r="D13" s="32" t="s">
        <v>98</v>
      </c>
      <c r="E13" s="32" t="s">
        <v>99</v>
      </c>
      <c r="F13" s="74">
        <v>360000</v>
      </c>
      <c r="G13" s="74">
        <v>18000</v>
      </c>
      <c r="H13" s="74">
        <v>50400</v>
      </c>
      <c r="I13" s="74">
        <f t="shared" si="0"/>
        <v>291600</v>
      </c>
      <c r="J13" s="74">
        <v>100000</v>
      </c>
      <c r="K13" s="74">
        <f t="shared" si="1"/>
        <v>191600</v>
      </c>
      <c r="L13" s="121">
        <v>46235</v>
      </c>
      <c r="M13" s="32" t="str">
        <f t="shared" si="2"/>
        <v>محصل جزئيًا</v>
      </c>
      <c r="N13" s="32" t="s">
        <v>299</v>
      </c>
      <c r="O13" s="32"/>
      <c r="P13" s="32"/>
      <c r="Q13" s="32"/>
      <c r="R13" s="32"/>
      <c r="S13" s="32"/>
      <c r="T13" s="32"/>
      <c r="U13" s="32"/>
    </row>
    <row r="14" spans="1:21">
      <c r="A14" s="32" t="s">
        <v>300</v>
      </c>
      <c r="B14" s="121">
        <v>46204</v>
      </c>
      <c r="C14" s="32" t="s">
        <v>104</v>
      </c>
      <c r="D14" s="32" t="s">
        <v>105</v>
      </c>
      <c r="E14" s="32" t="s">
        <v>106</v>
      </c>
      <c r="F14" s="74">
        <v>220000</v>
      </c>
      <c r="G14" s="74">
        <v>11000</v>
      </c>
      <c r="H14" s="74">
        <v>30800</v>
      </c>
      <c r="I14" s="74">
        <f t="shared" si="0"/>
        <v>178200</v>
      </c>
      <c r="J14" s="74">
        <v>120000</v>
      </c>
      <c r="K14" s="74">
        <f t="shared" si="1"/>
        <v>58200</v>
      </c>
      <c r="L14" s="121">
        <v>46221</v>
      </c>
      <c r="M14" s="32" t="str">
        <f t="shared" si="2"/>
        <v>محصل جزئيًا</v>
      </c>
      <c r="N14" s="32"/>
      <c r="O14" s="32"/>
      <c r="P14" s="32"/>
      <c r="Q14" s="32"/>
      <c r="R14" s="32"/>
      <c r="S14" s="32"/>
      <c r="T14" s="32"/>
      <c r="U14" s="32"/>
    </row>
    <row r="15" spans="1:21">
      <c r="A15" s="32" t="s">
        <v>301</v>
      </c>
      <c r="B15" s="121">
        <v>46235</v>
      </c>
      <c r="C15" s="32" t="s">
        <v>104</v>
      </c>
      <c r="D15" s="32" t="s">
        <v>105</v>
      </c>
      <c r="E15" s="32" t="s">
        <v>106</v>
      </c>
      <c r="F15" s="74">
        <v>180000</v>
      </c>
      <c r="G15" s="74">
        <v>9000</v>
      </c>
      <c r="H15" s="74">
        <v>25200</v>
      </c>
      <c r="I15" s="74">
        <f t="shared" si="0"/>
        <v>145800</v>
      </c>
      <c r="J15" s="74">
        <v>50000</v>
      </c>
      <c r="K15" s="74">
        <f t="shared" si="1"/>
        <v>95800</v>
      </c>
      <c r="L15" s="121">
        <v>46239</v>
      </c>
      <c r="M15" s="32" t="str">
        <f t="shared" si="2"/>
        <v>محصل جزئيًا</v>
      </c>
      <c r="N15" s="32"/>
      <c r="O15" s="32"/>
      <c r="P15" s="32"/>
      <c r="Q15" s="32"/>
      <c r="R15" s="32"/>
      <c r="S15" s="32"/>
      <c r="T15" s="32"/>
      <c r="U15" s="32"/>
    </row>
    <row r="16" spans="1:21">
      <c r="A16" s="32"/>
      <c r="B16" s="121"/>
      <c r="C16" s="32"/>
      <c r="D16" s="32"/>
      <c r="E16" s="32"/>
      <c r="F16" s="74"/>
      <c r="G16" s="74"/>
      <c r="H16" s="74"/>
      <c r="I16" s="74">
        <f t="shared" si="0"/>
        <v>0</v>
      </c>
      <c r="J16" s="74"/>
      <c r="K16" s="74">
        <f t="shared" si="1"/>
        <v>0</v>
      </c>
      <c r="L16" s="121"/>
      <c r="M16" s="32" t="str">
        <f t="shared" si="2"/>
        <v>غير محصل</v>
      </c>
      <c r="N16" s="32"/>
      <c r="O16" s="32"/>
      <c r="P16" s="32"/>
      <c r="Q16" s="32"/>
      <c r="R16" s="32"/>
      <c r="S16" s="32"/>
      <c r="T16" s="32"/>
      <c r="U16" s="32"/>
    </row>
    <row r="17" spans="1:21">
      <c r="A17" s="32"/>
      <c r="B17" s="121"/>
      <c r="C17" s="32"/>
      <c r="D17" s="32"/>
      <c r="E17" s="32"/>
      <c r="F17" s="74"/>
      <c r="G17" s="74"/>
      <c r="H17" s="74"/>
      <c r="I17" s="74">
        <f t="shared" si="0"/>
        <v>0</v>
      </c>
      <c r="J17" s="74"/>
      <c r="K17" s="74">
        <f t="shared" si="1"/>
        <v>0</v>
      </c>
      <c r="L17" s="121"/>
      <c r="M17" s="32" t="str">
        <f t="shared" si="2"/>
        <v>غير محصل</v>
      </c>
      <c r="N17" s="32"/>
      <c r="O17" s="32"/>
      <c r="P17" s="32"/>
      <c r="Q17" s="32"/>
      <c r="R17" s="32"/>
      <c r="S17" s="32"/>
      <c r="T17" s="32"/>
      <c r="U17" s="32"/>
    </row>
    <row r="18" spans="1:21">
      <c r="A18" s="32"/>
      <c r="B18" s="121"/>
      <c r="C18" s="32"/>
      <c r="D18" s="32"/>
      <c r="E18" s="32"/>
      <c r="F18" s="74"/>
      <c r="G18" s="74"/>
      <c r="H18" s="74"/>
      <c r="I18" s="74">
        <f t="shared" si="0"/>
        <v>0</v>
      </c>
      <c r="J18" s="74"/>
      <c r="K18" s="74">
        <f t="shared" si="1"/>
        <v>0</v>
      </c>
      <c r="L18" s="121"/>
      <c r="M18" s="32" t="str">
        <f t="shared" si="2"/>
        <v>غير محصل</v>
      </c>
      <c r="N18" s="32"/>
      <c r="O18" s="32"/>
      <c r="P18" s="32"/>
      <c r="Q18" s="32"/>
      <c r="R18" s="32"/>
      <c r="S18" s="32"/>
      <c r="T18" s="32"/>
      <c r="U18" s="32"/>
    </row>
    <row r="19" spans="1:21">
      <c r="A19" s="32"/>
      <c r="B19" s="121"/>
      <c r="C19" s="32"/>
      <c r="D19" s="32"/>
      <c r="E19" s="32"/>
      <c r="F19" s="74"/>
      <c r="G19" s="74"/>
      <c r="H19" s="74"/>
      <c r="I19" s="74">
        <f t="shared" si="0"/>
        <v>0</v>
      </c>
      <c r="J19" s="74"/>
      <c r="K19" s="74">
        <f t="shared" si="1"/>
        <v>0</v>
      </c>
      <c r="L19" s="121"/>
      <c r="M19" s="32" t="str">
        <f t="shared" si="2"/>
        <v>غير محصل</v>
      </c>
      <c r="N19" s="32"/>
      <c r="O19" s="32"/>
      <c r="P19" s="32"/>
      <c r="Q19" s="32"/>
      <c r="R19" s="32"/>
      <c r="S19" s="32"/>
      <c r="T19" s="32"/>
      <c r="U19" s="32"/>
    </row>
    <row r="20" spans="1:21">
      <c r="A20" s="32"/>
      <c r="B20" s="121"/>
      <c r="C20" s="32"/>
      <c r="D20" s="32"/>
      <c r="E20" s="32"/>
      <c r="F20" s="74"/>
      <c r="G20" s="74"/>
      <c r="H20" s="74"/>
      <c r="I20" s="74">
        <f t="shared" si="0"/>
        <v>0</v>
      </c>
      <c r="J20" s="74"/>
      <c r="K20" s="74">
        <f t="shared" si="1"/>
        <v>0</v>
      </c>
      <c r="L20" s="121"/>
      <c r="M20" s="32" t="str">
        <f t="shared" si="2"/>
        <v>غير محصل</v>
      </c>
      <c r="N20" s="32"/>
      <c r="O20" s="32"/>
      <c r="P20" s="32"/>
      <c r="Q20" s="32"/>
      <c r="R20" s="32"/>
      <c r="S20" s="32"/>
      <c r="T20" s="32"/>
      <c r="U20" s="32"/>
    </row>
    <row r="21" spans="1:21">
      <c r="A21" s="32"/>
      <c r="B21" s="121"/>
      <c r="C21" s="32"/>
      <c r="D21" s="32"/>
      <c r="E21" s="32"/>
      <c r="F21" s="74"/>
      <c r="G21" s="74"/>
      <c r="H21" s="74"/>
      <c r="I21" s="74">
        <f t="shared" si="0"/>
        <v>0</v>
      </c>
      <c r="J21" s="74"/>
      <c r="K21" s="74">
        <f t="shared" si="1"/>
        <v>0</v>
      </c>
      <c r="L21" s="121"/>
      <c r="M21" s="32" t="str">
        <f t="shared" si="2"/>
        <v>غير محصل</v>
      </c>
      <c r="N21" s="32"/>
      <c r="O21" s="32"/>
      <c r="P21" s="32"/>
      <c r="Q21" s="32"/>
      <c r="R21" s="32"/>
      <c r="S21" s="32"/>
      <c r="T21" s="32"/>
      <c r="U21" s="32"/>
    </row>
    <row r="22" spans="1:21">
      <c r="A22" s="32"/>
      <c r="B22" s="121"/>
      <c r="C22" s="32"/>
      <c r="D22" s="32"/>
      <c r="E22" s="32"/>
      <c r="F22" s="74"/>
      <c r="G22" s="74"/>
      <c r="H22" s="74"/>
      <c r="I22" s="74">
        <f t="shared" si="0"/>
        <v>0</v>
      </c>
      <c r="J22" s="74"/>
      <c r="K22" s="74">
        <f t="shared" si="1"/>
        <v>0</v>
      </c>
      <c r="L22" s="121"/>
      <c r="M22" s="32" t="str">
        <f t="shared" si="2"/>
        <v>غير محصل</v>
      </c>
      <c r="N22" s="32"/>
      <c r="O22" s="32"/>
      <c r="P22" s="32"/>
      <c r="Q22" s="32"/>
      <c r="R22" s="32"/>
      <c r="S22" s="32"/>
      <c r="T22" s="32"/>
      <c r="U22" s="32"/>
    </row>
    <row r="23" spans="1:21">
      <c r="A23" s="32"/>
      <c r="B23" s="121"/>
      <c r="C23" s="32"/>
      <c r="D23" s="32"/>
      <c r="E23" s="32"/>
      <c r="F23" s="74"/>
      <c r="G23" s="74"/>
      <c r="H23" s="74"/>
      <c r="I23" s="74">
        <f t="shared" si="0"/>
        <v>0</v>
      </c>
      <c r="J23" s="74"/>
      <c r="K23" s="74">
        <f t="shared" si="1"/>
        <v>0</v>
      </c>
      <c r="L23" s="121"/>
      <c r="M23" s="32" t="str">
        <f t="shared" si="2"/>
        <v>غير محصل</v>
      </c>
      <c r="N23" s="32"/>
      <c r="O23" s="32"/>
      <c r="P23" s="32"/>
      <c r="Q23" s="32"/>
      <c r="R23" s="32"/>
      <c r="S23" s="32"/>
      <c r="T23" s="32"/>
      <c r="U23" s="32"/>
    </row>
    <row r="24" spans="1:21">
      <c r="A24" s="32"/>
      <c r="B24" s="121"/>
      <c r="C24" s="32"/>
      <c r="D24" s="32"/>
      <c r="E24" s="32"/>
      <c r="F24" s="74"/>
      <c r="G24" s="74"/>
      <c r="H24" s="74"/>
      <c r="I24" s="74">
        <f t="shared" si="0"/>
        <v>0</v>
      </c>
      <c r="J24" s="74"/>
      <c r="K24" s="74">
        <f t="shared" si="1"/>
        <v>0</v>
      </c>
      <c r="L24" s="121"/>
      <c r="M24" s="32" t="str">
        <f t="shared" si="2"/>
        <v>غير محصل</v>
      </c>
      <c r="N24" s="32"/>
      <c r="O24" s="32"/>
      <c r="P24" s="32"/>
      <c r="Q24" s="32"/>
      <c r="R24" s="32"/>
      <c r="S24" s="32"/>
      <c r="T24" s="32"/>
      <c r="U24" s="32"/>
    </row>
    <row r="25" spans="1:21">
      <c r="A25" s="32"/>
      <c r="B25" s="121"/>
      <c r="C25" s="32"/>
      <c r="D25" s="32"/>
      <c r="E25" s="32"/>
      <c r="F25" s="74"/>
      <c r="G25" s="74"/>
      <c r="H25" s="74"/>
      <c r="I25" s="74">
        <f t="shared" si="0"/>
        <v>0</v>
      </c>
      <c r="J25" s="74"/>
      <c r="K25" s="74">
        <f t="shared" si="1"/>
        <v>0</v>
      </c>
      <c r="L25" s="121"/>
      <c r="M25" s="32" t="str">
        <f t="shared" si="2"/>
        <v>غير محصل</v>
      </c>
      <c r="N25" s="32"/>
      <c r="O25" s="32"/>
      <c r="P25" s="32"/>
      <c r="Q25" s="32"/>
      <c r="R25" s="32"/>
      <c r="S25" s="32"/>
      <c r="T25" s="32"/>
      <c r="U25" s="32"/>
    </row>
    <row r="26" spans="1:21">
      <c r="A26" s="32"/>
      <c r="B26" s="121"/>
      <c r="C26" s="32"/>
      <c r="D26" s="32"/>
      <c r="E26" s="32"/>
      <c r="F26" s="74"/>
      <c r="G26" s="74"/>
      <c r="H26" s="74"/>
      <c r="I26" s="74">
        <f t="shared" si="0"/>
        <v>0</v>
      </c>
      <c r="J26" s="74"/>
      <c r="K26" s="74">
        <f t="shared" si="1"/>
        <v>0</v>
      </c>
      <c r="L26" s="121"/>
      <c r="M26" s="32" t="str">
        <f t="shared" si="2"/>
        <v>غير محصل</v>
      </c>
      <c r="N26" s="32"/>
      <c r="O26" s="32"/>
      <c r="P26" s="32"/>
      <c r="Q26" s="32"/>
      <c r="R26" s="32"/>
      <c r="S26" s="32"/>
      <c r="T26" s="32"/>
      <c r="U26" s="32"/>
    </row>
    <row r="27" spans="1:21">
      <c r="A27" s="32"/>
      <c r="B27" s="121"/>
      <c r="C27" s="32"/>
      <c r="D27" s="32"/>
      <c r="E27" s="32"/>
      <c r="F27" s="74"/>
      <c r="G27" s="74"/>
      <c r="H27" s="74"/>
      <c r="I27" s="74">
        <f t="shared" si="0"/>
        <v>0</v>
      </c>
      <c r="J27" s="74"/>
      <c r="K27" s="74">
        <f t="shared" si="1"/>
        <v>0</v>
      </c>
      <c r="L27" s="121"/>
      <c r="M27" s="32" t="str">
        <f t="shared" si="2"/>
        <v>غير محصل</v>
      </c>
      <c r="N27" s="32"/>
      <c r="O27" s="32"/>
      <c r="P27" s="32"/>
      <c r="Q27" s="32"/>
      <c r="R27" s="32"/>
      <c r="S27" s="32"/>
      <c r="T27" s="32"/>
      <c r="U27" s="32"/>
    </row>
    <row r="28" spans="1:21">
      <c r="A28" s="32"/>
      <c r="B28" s="121"/>
      <c r="C28" s="32"/>
      <c r="D28" s="32"/>
      <c r="E28" s="32"/>
      <c r="F28" s="74"/>
      <c r="G28" s="74"/>
      <c r="H28" s="74"/>
      <c r="I28" s="74">
        <f t="shared" si="0"/>
        <v>0</v>
      </c>
      <c r="J28" s="74"/>
      <c r="K28" s="74">
        <f t="shared" si="1"/>
        <v>0</v>
      </c>
      <c r="L28" s="121"/>
      <c r="M28" s="32" t="str">
        <f t="shared" si="2"/>
        <v>غير محصل</v>
      </c>
      <c r="N28" s="32"/>
      <c r="O28" s="32"/>
      <c r="P28" s="32"/>
      <c r="Q28" s="32"/>
      <c r="R28" s="32"/>
      <c r="S28" s="32"/>
      <c r="T28" s="32"/>
      <c r="U28" s="32"/>
    </row>
    <row r="29" spans="1:21">
      <c r="A29" s="32"/>
      <c r="B29" s="121"/>
      <c r="C29" s="32"/>
      <c r="D29" s="32"/>
      <c r="E29" s="32"/>
      <c r="F29" s="74"/>
      <c r="G29" s="74"/>
      <c r="H29" s="74"/>
      <c r="I29" s="74">
        <f t="shared" si="0"/>
        <v>0</v>
      </c>
      <c r="J29" s="74"/>
      <c r="K29" s="74">
        <f t="shared" si="1"/>
        <v>0</v>
      </c>
      <c r="L29" s="121"/>
      <c r="M29" s="32" t="str">
        <f t="shared" si="2"/>
        <v>غير محصل</v>
      </c>
      <c r="N29" s="32"/>
      <c r="O29" s="32"/>
      <c r="P29" s="32"/>
      <c r="Q29" s="32"/>
      <c r="R29" s="32"/>
      <c r="S29" s="32"/>
      <c r="T29" s="32"/>
      <c r="U29" s="32"/>
    </row>
    <row r="30" spans="1:21">
      <c r="A30" s="32"/>
      <c r="B30" s="121"/>
      <c r="C30" s="32"/>
      <c r="D30" s="32"/>
      <c r="E30" s="32"/>
      <c r="F30" s="74"/>
      <c r="G30" s="74"/>
      <c r="H30" s="74"/>
      <c r="I30" s="74">
        <f t="shared" si="0"/>
        <v>0</v>
      </c>
      <c r="J30" s="74"/>
      <c r="K30" s="74">
        <f t="shared" si="1"/>
        <v>0</v>
      </c>
      <c r="L30" s="121"/>
      <c r="M30" s="32" t="str">
        <f t="shared" si="2"/>
        <v>غير محصل</v>
      </c>
      <c r="N30" s="32"/>
      <c r="O30" s="32"/>
      <c r="P30" s="32"/>
      <c r="Q30" s="32"/>
      <c r="R30" s="32"/>
      <c r="S30" s="32"/>
      <c r="T30" s="32"/>
      <c r="U30" s="32"/>
    </row>
    <row r="31" spans="1:21">
      <c r="A31" s="32"/>
      <c r="B31" s="121"/>
      <c r="C31" s="32"/>
      <c r="D31" s="32"/>
      <c r="E31" s="32"/>
      <c r="F31" s="74"/>
      <c r="G31" s="74"/>
      <c r="H31" s="74"/>
      <c r="I31" s="74">
        <f t="shared" si="0"/>
        <v>0</v>
      </c>
      <c r="J31" s="74"/>
      <c r="K31" s="74">
        <f t="shared" si="1"/>
        <v>0</v>
      </c>
      <c r="L31" s="121"/>
      <c r="M31" s="32" t="str">
        <f t="shared" si="2"/>
        <v>غير محصل</v>
      </c>
      <c r="N31" s="32"/>
      <c r="O31" s="32"/>
      <c r="P31" s="32"/>
      <c r="Q31" s="32"/>
      <c r="R31" s="32"/>
      <c r="S31" s="32"/>
      <c r="T31" s="32"/>
      <c r="U31" s="32"/>
    </row>
    <row r="32" spans="1:21">
      <c r="A32" s="32"/>
      <c r="B32" s="121"/>
      <c r="C32" s="32"/>
      <c r="D32" s="32"/>
      <c r="E32" s="32"/>
      <c r="F32" s="74"/>
      <c r="G32" s="74"/>
      <c r="H32" s="74"/>
      <c r="I32" s="74">
        <f t="shared" si="0"/>
        <v>0</v>
      </c>
      <c r="J32" s="74"/>
      <c r="K32" s="74">
        <f t="shared" si="1"/>
        <v>0</v>
      </c>
      <c r="L32" s="121"/>
      <c r="M32" s="32" t="str">
        <f t="shared" si="2"/>
        <v>غير محصل</v>
      </c>
      <c r="N32" s="32"/>
      <c r="O32" s="32"/>
      <c r="P32" s="32"/>
      <c r="Q32" s="32"/>
      <c r="R32" s="32"/>
      <c r="S32" s="32"/>
      <c r="T32" s="32"/>
      <c r="U32" s="32"/>
    </row>
    <row r="33" spans="1:21">
      <c r="A33" s="32"/>
      <c r="B33" s="121"/>
      <c r="C33" s="32"/>
      <c r="D33" s="32"/>
      <c r="E33" s="32"/>
      <c r="F33" s="74"/>
      <c r="G33" s="74"/>
      <c r="H33" s="74"/>
      <c r="I33" s="74">
        <f t="shared" si="0"/>
        <v>0</v>
      </c>
      <c r="J33" s="74"/>
      <c r="K33" s="74">
        <f t="shared" si="1"/>
        <v>0</v>
      </c>
      <c r="L33" s="121"/>
      <c r="M33" s="32" t="str">
        <f t="shared" si="2"/>
        <v>غير محصل</v>
      </c>
      <c r="N33" s="32"/>
      <c r="O33" s="32"/>
      <c r="P33" s="32"/>
      <c r="Q33" s="32"/>
      <c r="R33" s="32"/>
      <c r="S33" s="32"/>
      <c r="T33" s="32"/>
      <c r="U33" s="32"/>
    </row>
    <row r="34" spans="1:21">
      <c r="A34" s="32"/>
      <c r="B34" s="121"/>
      <c r="C34" s="32"/>
      <c r="D34" s="32"/>
      <c r="E34" s="32"/>
      <c r="F34" s="74"/>
      <c r="G34" s="74"/>
      <c r="H34" s="74"/>
      <c r="I34" s="74">
        <f t="shared" si="0"/>
        <v>0</v>
      </c>
      <c r="J34" s="74"/>
      <c r="K34" s="74">
        <f t="shared" si="1"/>
        <v>0</v>
      </c>
      <c r="L34" s="121"/>
      <c r="M34" s="32" t="str">
        <f t="shared" si="2"/>
        <v>غير محصل</v>
      </c>
      <c r="N34" s="32"/>
      <c r="O34" s="32"/>
      <c r="P34" s="32"/>
      <c r="Q34" s="32"/>
      <c r="R34" s="32"/>
      <c r="S34" s="32"/>
      <c r="T34" s="32"/>
      <c r="U34" s="32"/>
    </row>
    <row r="35" spans="1:21">
      <c r="A35" s="32"/>
      <c r="B35" s="121"/>
      <c r="C35" s="32"/>
      <c r="D35" s="32"/>
      <c r="E35" s="32"/>
      <c r="F35" s="74"/>
      <c r="G35" s="74"/>
      <c r="H35" s="74"/>
      <c r="I35" s="74">
        <f t="shared" si="0"/>
        <v>0</v>
      </c>
      <c r="J35" s="74"/>
      <c r="K35" s="74">
        <f t="shared" si="1"/>
        <v>0</v>
      </c>
      <c r="L35" s="121"/>
      <c r="M35" s="32" t="str">
        <f t="shared" si="2"/>
        <v>غير محصل</v>
      </c>
      <c r="N35" s="32"/>
      <c r="O35" s="32"/>
      <c r="P35" s="32"/>
      <c r="Q35" s="32"/>
      <c r="R35" s="32"/>
      <c r="S35" s="32"/>
      <c r="T35" s="32"/>
      <c r="U35" s="32"/>
    </row>
    <row r="36" spans="1:21">
      <c r="A36" s="32"/>
      <c r="B36" s="121"/>
      <c r="C36" s="32"/>
      <c r="D36" s="32"/>
      <c r="E36" s="32"/>
      <c r="F36" s="74"/>
      <c r="G36" s="74"/>
      <c r="H36" s="74"/>
      <c r="I36" s="74">
        <f t="shared" ref="I36:I67" si="3">F36-G36-H36</f>
        <v>0</v>
      </c>
      <c r="J36" s="74"/>
      <c r="K36" s="74">
        <f t="shared" ref="K36:K67" si="4">I36-J36</f>
        <v>0</v>
      </c>
      <c r="L36" s="121"/>
      <c r="M36" s="32" t="str">
        <f t="shared" ref="M36:M67" si="5">IF(I36="","",IF(J36=0,"غير محصل",IF(J36&lt;I36,"محصل جزئيًا","محصل بالكامل")))</f>
        <v>غير محصل</v>
      </c>
      <c r="N36" s="32"/>
      <c r="O36" s="32"/>
      <c r="P36" s="32"/>
      <c r="Q36" s="32"/>
      <c r="R36" s="32"/>
      <c r="S36" s="32"/>
      <c r="T36" s="32"/>
      <c r="U36" s="32"/>
    </row>
    <row r="37" spans="1:21">
      <c r="A37" s="32"/>
      <c r="B37" s="121"/>
      <c r="C37" s="32"/>
      <c r="D37" s="32"/>
      <c r="E37" s="32"/>
      <c r="F37" s="74"/>
      <c r="G37" s="74"/>
      <c r="H37" s="74"/>
      <c r="I37" s="74">
        <f t="shared" si="3"/>
        <v>0</v>
      </c>
      <c r="J37" s="74"/>
      <c r="K37" s="74">
        <f t="shared" si="4"/>
        <v>0</v>
      </c>
      <c r="L37" s="121"/>
      <c r="M37" s="32" t="str">
        <f t="shared" si="5"/>
        <v>غير محصل</v>
      </c>
      <c r="N37" s="32"/>
      <c r="O37" s="32"/>
      <c r="P37" s="32"/>
      <c r="Q37" s="32"/>
      <c r="R37" s="32"/>
      <c r="S37" s="32"/>
      <c r="T37" s="32"/>
      <c r="U37" s="32"/>
    </row>
    <row r="38" spans="1:21">
      <c r="A38" s="32"/>
      <c r="B38" s="121"/>
      <c r="C38" s="32"/>
      <c r="D38" s="32"/>
      <c r="E38" s="32"/>
      <c r="F38" s="74"/>
      <c r="G38" s="74"/>
      <c r="H38" s="74"/>
      <c r="I38" s="74">
        <f t="shared" si="3"/>
        <v>0</v>
      </c>
      <c r="J38" s="74"/>
      <c r="K38" s="74">
        <f t="shared" si="4"/>
        <v>0</v>
      </c>
      <c r="L38" s="121"/>
      <c r="M38" s="32" t="str">
        <f t="shared" si="5"/>
        <v>غير محصل</v>
      </c>
      <c r="N38" s="32"/>
      <c r="O38" s="32"/>
      <c r="P38" s="32"/>
      <c r="Q38" s="32"/>
      <c r="R38" s="32"/>
      <c r="S38" s="32"/>
      <c r="T38" s="32"/>
      <c r="U38" s="32"/>
    </row>
    <row r="39" spans="1:21">
      <c r="A39" s="32"/>
      <c r="B39" s="121"/>
      <c r="C39" s="32"/>
      <c r="D39" s="32"/>
      <c r="E39" s="32"/>
      <c r="F39" s="74"/>
      <c r="G39" s="74"/>
      <c r="H39" s="74"/>
      <c r="I39" s="74">
        <f t="shared" si="3"/>
        <v>0</v>
      </c>
      <c r="J39" s="74"/>
      <c r="K39" s="74">
        <f t="shared" si="4"/>
        <v>0</v>
      </c>
      <c r="L39" s="121"/>
      <c r="M39" s="32" t="str">
        <f t="shared" si="5"/>
        <v>غير محصل</v>
      </c>
      <c r="N39" s="32"/>
      <c r="O39" s="32"/>
      <c r="P39" s="32"/>
      <c r="Q39" s="32"/>
      <c r="R39" s="32"/>
      <c r="S39" s="32"/>
      <c r="T39" s="32"/>
      <c r="U39" s="32"/>
    </row>
    <row r="40" spans="1:21">
      <c r="A40" s="32"/>
      <c r="B40" s="121"/>
      <c r="C40" s="32"/>
      <c r="D40" s="32"/>
      <c r="E40" s="32"/>
      <c r="F40" s="74"/>
      <c r="G40" s="74"/>
      <c r="H40" s="74"/>
      <c r="I40" s="74">
        <f t="shared" si="3"/>
        <v>0</v>
      </c>
      <c r="J40" s="74"/>
      <c r="K40" s="74">
        <f t="shared" si="4"/>
        <v>0</v>
      </c>
      <c r="L40" s="121"/>
      <c r="M40" s="32" t="str">
        <f t="shared" si="5"/>
        <v>غير محصل</v>
      </c>
      <c r="N40" s="32"/>
      <c r="O40" s="32"/>
      <c r="P40" s="32"/>
      <c r="Q40" s="32"/>
      <c r="R40" s="32"/>
      <c r="S40" s="32"/>
      <c r="T40" s="32"/>
      <c r="U40" s="32"/>
    </row>
    <row r="41" spans="1:21">
      <c r="A41" s="32"/>
      <c r="B41" s="121"/>
      <c r="C41" s="32"/>
      <c r="D41" s="32"/>
      <c r="E41" s="32"/>
      <c r="F41" s="74"/>
      <c r="G41" s="74"/>
      <c r="H41" s="74"/>
      <c r="I41" s="74">
        <f t="shared" si="3"/>
        <v>0</v>
      </c>
      <c r="J41" s="74"/>
      <c r="K41" s="74">
        <f t="shared" si="4"/>
        <v>0</v>
      </c>
      <c r="L41" s="121"/>
      <c r="M41" s="32" t="str">
        <f t="shared" si="5"/>
        <v>غير محصل</v>
      </c>
      <c r="N41" s="32"/>
      <c r="O41" s="32"/>
      <c r="P41" s="32"/>
      <c r="Q41" s="32"/>
      <c r="R41" s="32"/>
      <c r="S41" s="32"/>
      <c r="T41" s="32"/>
      <c r="U41" s="32"/>
    </row>
    <row r="42" spans="1:21">
      <c r="A42" s="32"/>
      <c r="B42" s="121"/>
      <c r="C42" s="32"/>
      <c r="D42" s="32"/>
      <c r="E42" s="32"/>
      <c r="F42" s="74"/>
      <c r="G42" s="74"/>
      <c r="H42" s="74"/>
      <c r="I42" s="74">
        <f t="shared" si="3"/>
        <v>0</v>
      </c>
      <c r="J42" s="74"/>
      <c r="K42" s="74">
        <f t="shared" si="4"/>
        <v>0</v>
      </c>
      <c r="L42" s="121"/>
      <c r="M42" s="32" t="str">
        <f t="shared" si="5"/>
        <v>غير محصل</v>
      </c>
      <c r="N42" s="32"/>
      <c r="O42" s="32"/>
      <c r="P42" s="32"/>
      <c r="Q42" s="32"/>
      <c r="R42" s="32"/>
      <c r="S42" s="32"/>
      <c r="T42" s="32"/>
      <c r="U42" s="32"/>
    </row>
    <row r="43" spans="1:21">
      <c r="A43" s="32"/>
      <c r="B43" s="121"/>
      <c r="C43" s="32"/>
      <c r="D43" s="32"/>
      <c r="E43" s="32"/>
      <c r="F43" s="74"/>
      <c r="G43" s="74"/>
      <c r="H43" s="74"/>
      <c r="I43" s="74">
        <f t="shared" si="3"/>
        <v>0</v>
      </c>
      <c r="J43" s="74"/>
      <c r="K43" s="74">
        <f t="shared" si="4"/>
        <v>0</v>
      </c>
      <c r="L43" s="121"/>
      <c r="M43" s="32" t="str">
        <f t="shared" si="5"/>
        <v>غير محصل</v>
      </c>
      <c r="N43" s="32"/>
      <c r="O43" s="32"/>
      <c r="P43" s="32"/>
      <c r="Q43" s="32"/>
      <c r="R43" s="32"/>
      <c r="S43" s="32"/>
      <c r="T43" s="32"/>
      <c r="U43" s="32"/>
    </row>
    <row r="44" spans="1:21">
      <c r="A44" s="32"/>
      <c r="B44" s="121"/>
      <c r="C44" s="32"/>
      <c r="D44" s="32"/>
      <c r="E44" s="32"/>
      <c r="F44" s="74"/>
      <c r="G44" s="74"/>
      <c r="H44" s="74"/>
      <c r="I44" s="74">
        <f t="shared" si="3"/>
        <v>0</v>
      </c>
      <c r="J44" s="74"/>
      <c r="K44" s="74">
        <f t="shared" si="4"/>
        <v>0</v>
      </c>
      <c r="L44" s="121"/>
      <c r="M44" s="32" t="str">
        <f t="shared" si="5"/>
        <v>غير محصل</v>
      </c>
      <c r="N44" s="32"/>
      <c r="O44" s="32"/>
      <c r="P44" s="32"/>
      <c r="Q44" s="32"/>
      <c r="R44" s="32"/>
      <c r="S44" s="32"/>
      <c r="T44" s="32"/>
      <c r="U44" s="32"/>
    </row>
    <row r="45" spans="1:21">
      <c r="A45" s="32"/>
      <c r="B45" s="121"/>
      <c r="C45" s="32"/>
      <c r="D45" s="32"/>
      <c r="E45" s="32"/>
      <c r="F45" s="74"/>
      <c r="G45" s="74"/>
      <c r="H45" s="74"/>
      <c r="I45" s="74">
        <f t="shared" si="3"/>
        <v>0</v>
      </c>
      <c r="J45" s="74"/>
      <c r="K45" s="74">
        <f t="shared" si="4"/>
        <v>0</v>
      </c>
      <c r="L45" s="121"/>
      <c r="M45" s="32" t="str">
        <f t="shared" si="5"/>
        <v>غير محصل</v>
      </c>
      <c r="N45" s="32"/>
      <c r="O45" s="32"/>
      <c r="P45" s="32"/>
      <c r="Q45" s="32"/>
      <c r="R45" s="32"/>
      <c r="S45" s="32"/>
      <c r="T45" s="32"/>
      <c r="U45" s="32"/>
    </row>
    <row r="46" spans="1:21">
      <c r="A46" s="32"/>
      <c r="B46" s="121"/>
      <c r="C46" s="32"/>
      <c r="D46" s="32"/>
      <c r="E46" s="32"/>
      <c r="F46" s="74"/>
      <c r="G46" s="74"/>
      <c r="H46" s="74"/>
      <c r="I46" s="74">
        <f t="shared" si="3"/>
        <v>0</v>
      </c>
      <c r="J46" s="74"/>
      <c r="K46" s="74">
        <f t="shared" si="4"/>
        <v>0</v>
      </c>
      <c r="L46" s="121"/>
      <c r="M46" s="32" t="str">
        <f t="shared" si="5"/>
        <v>غير محصل</v>
      </c>
      <c r="N46" s="32"/>
      <c r="O46" s="32"/>
      <c r="P46" s="32"/>
      <c r="Q46" s="32"/>
      <c r="R46" s="32"/>
      <c r="S46" s="32"/>
      <c r="T46" s="32"/>
      <c r="U46" s="32"/>
    </row>
    <row r="47" spans="1:21">
      <c r="A47" s="32"/>
      <c r="B47" s="121"/>
      <c r="C47" s="32"/>
      <c r="D47" s="32"/>
      <c r="E47" s="32"/>
      <c r="F47" s="74"/>
      <c r="G47" s="74"/>
      <c r="H47" s="74"/>
      <c r="I47" s="74">
        <f t="shared" si="3"/>
        <v>0</v>
      </c>
      <c r="J47" s="74"/>
      <c r="K47" s="74">
        <f t="shared" si="4"/>
        <v>0</v>
      </c>
      <c r="L47" s="121"/>
      <c r="M47" s="32" t="str">
        <f t="shared" si="5"/>
        <v>غير محصل</v>
      </c>
      <c r="N47" s="32"/>
      <c r="O47" s="32"/>
      <c r="P47" s="32"/>
      <c r="Q47" s="32"/>
      <c r="R47" s="32"/>
      <c r="S47" s="32"/>
      <c r="T47" s="32"/>
      <c r="U47" s="32"/>
    </row>
    <row r="48" spans="1:21">
      <c r="A48" s="32"/>
      <c r="B48" s="121"/>
      <c r="C48" s="32"/>
      <c r="D48" s="32"/>
      <c r="E48" s="32"/>
      <c r="F48" s="74"/>
      <c r="G48" s="74"/>
      <c r="H48" s="74"/>
      <c r="I48" s="74">
        <f t="shared" si="3"/>
        <v>0</v>
      </c>
      <c r="J48" s="74"/>
      <c r="K48" s="74">
        <f t="shared" si="4"/>
        <v>0</v>
      </c>
      <c r="L48" s="121"/>
      <c r="M48" s="32" t="str">
        <f t="shared" si="5"/>
        <v>غير محصل</v>
      </c>
      <c r="N48" s="32"/>
      <c r="O48" s="32"/>
      <c r="P48" s="32"/>
      <c r="Q48" s="32"/>
      <c r="R48" s="32"/>
      <c r="S48" s="32"/>
      <c r="T48" s="32"/>
      <c r="U48" s="32"/>
    </row>
    <row r="49" spans="1:21">
      <c r="A49" s="32"/>
      <c r="B49" s="121"/>
      <c r="C49" s="32"/>
      <c r="D49" s="32"/>
      <c r="E49" s="32"/>
      <c r="F49" s="74"/>
      <c r="G49" s="74"/>
      <c r="H49" s="74"/>
      <c r="I49" s="74">
        <f t="shared" si="3"/>
        <v>0</v>
      </c>
      <c r="J49" s="74"/>
      <c r="K49" s="74">
        <f t="shared" si="4"/>
        <v>0</v>
      </c>
      <c r="L49" s="121"/>
      <c r="M49" s="32" t="str">
        <f t="shared" si="5"/>
        <v>غير محصل</v>
      </c>
      <c r="N49" s="32"/>
      <c r="O49" s="32"/>
      <c r="P49" s="32"/>
      <c r="Q49" s="32"/>
      <c r="R49" s="32"/>
      <c r="S49" s="32"/>
      <c r="T49" s="32"/>
      <c r="U49" s="32"/>
    </row>
    <row r="50" spans="1:21">
      <c r="A50" s="32"/>
      <c r="B50" s="121"/>
      <c r="C50" s="32"/>
      <c r="D50" s="32"/>
      <c r="E50" s="32"/>
      <c r="F50" s="74"/>
      <c r="G50" s="74"/>
      <c r="H50" s="74"/>
      <c r="I50" s="74">
        <f t="shared" si="3"/>
        <v>0</v>
      </c>
      <c r="J50" s="74"/>
      <c r="K50" s="74">
        <f t="shared" si="4"/>
        <v>0</v>
      </c>
      <c r="L50" s="121"/>
      <c r="M50" s="32" t="str">
        <f t="shared" si="5"/>
        <v>غير محصل</v>
      </c>
      <c r="N50" s="32"/>
      <c r="O50" s="32"/>
      <c r="P50" s="32"/>
      <c r="Q50" s="32"/>
      <c r="R50" s="32"/>
      <c r="S50" s="32"/>
      <c r="T50" s="32"/>
      <c r="U50" s="32"/>
    </row>
    <row r="51" spans="1:21">
      <c r="A51" s="32"/>
      <c r="B51" s="121"/>
      <c r="C51" s="32"/>
      <c r="D51" s="32"/>
      <c r="E51" s="32"/>
      <c r="F51" s="74"/>
      <c r="G51" s="74"/>
      <c r="H51" s="74"/>
      <c r="I51" s="74">
        <f t="shared" si="3"/>
        <v>0</v>
      </c>
      <c r="J51" s="74"/>
      <c r="K51" s="74">
        <f t="shared" si="4"/>
        <v>0</v>
      </c>
      <c r="L51" s="121"/>
      <c r="M51" s="32" t="str">
        <f t="shared" si="5"/>
        <v>غير محصل</v>
      </c>
      <c r="N51" s="32"/>
      <c r="O51" s="32"/>
      <c r="P51" s="32"/>
      <c r="Q51" s="32"/>
      <c r="R51" s="32"/>
      <c r="S51" s="32"/>
      <c r="T51" s="32"/>
      <c r="U51" s="32"/>
    </row>
    <row r="52" spans="1:21">
      <c r="A52" s="32"/>
      <c r="B52" s="121"/>
      <c r="C52" s="32"/>
      <c r="D52" s="32"/>
      <c r="E52" s="32"/>
      <c r="F52" s="74"/>
      <c r="G52" s="74"/>
      <c r="H52" s="74"/>
      <c r="I52" s="74">
        <f t="shared" si="3"/>
        <v>0</v>
      </c>
      <c r="J52" s="74"/>
      <c r="K52" s="74">
        <f t="shared" si="4"/>
        <v>0</v>
      </c>
      <c r="L52" s="121"/>
      <c r="M52" s="32" t="str">
        <f t="shared" si="5"/>
        <v>غير محصل</v>
      </c>
      <c r="N52" s="32"/>
      <c r="O52" s="32"/>
      <c r="P52" s="32"/>
      <c r="Q52" s="32"/>
      <c r="R52" s="32"/>
      <c r="S52" s="32"/>
      <c r="T52" s="32"/>
      <c r="U52" s="32"/>
    </row>
    <row r="53" spans="1:21">
      <c r="A53" s="32"/>
      <c r="B53" s="121"/>
      <c r="C53" s="32"/>
      <c r="D53" s="32"/>
      <c r="E53" s="32"/>
      <c r="F53" s="74"/>
      <c r="G53" s="74"/>
      <c r="H53" s="74"/>
      <c r="I53" s="74">
        <f t="shared" si="3"/>
        <v>0</v>
      </c>
      <c r="J53" s="74"/>
      <c r="K53" s="74">
        <f t="shared" si="4"/>
        <v>0</v>
      </c>
      <c r="L53" s="121"/>
      <c r="M53" s="32" t="str">
        <f t="shared" si="5"/>
        <v>غير محصل</v>
      </c>
      <c r="N53" s="32"/>
      <c r="O53" s="32"/>
      <c r="P53" s="32"/>
      <c r="Q53" s="32"/>
      <c r="R53" s="32"/>
      <c r="S53" s="32"/>
      <c r="T53" s="32"/>
      <c r="U53" s="32"/>
    </row>
    <row r="54" spans="1:21">
      <c r="A54" s="32"/>
      <c r="B54" s="121"/>
      <c r="C54" s="32"/>
      <c r="D54" s="32"/>
      <c r="E54" s="32"/>
      <c r="F54" s="74"/>
      <c r="G54" s="74"/>
      <c r="H54" s="74"/>
      <c r="I54" s="74">
        <f t="shared" si="3"/>
        <v>0</v>
      </c>
      <c r="J54" s="74"/>
      <c r="K54" s="74">
        <f t="shared" si="4"/>
        <v>0</v>
      </c>
      <c r="L54" s="121"/>
      <c r="M54" s="32" t="str">
        <f t="shared" si="5"/>
        <v>غير محصل</v>
      </c>
      <c r="N54" s="32"/>
      <c r="O54" s="32"/>
      <c r="P54" s="32"/>
      <c r="Q54" s="32"/>
      <c r="R54" s="32"/>
      <c r="S54" s="32"/>
      <c r="T54" s="32"/>
      <c r="U54" s="32"/>
    </row>
    <row r="55" spans="1:21">
      <c r="A55" s="32"/>
      <c r="B55" s="121"/>
      <c r="C55" s="32"/>
      <c r="D55" s="32"/>
      <c r="E55" s="32"/>
      <c r="F55" s="74"/>
      <c r="G55" s="74"/>
      <c r="H55" s="74"/>
      <c r="I55" s="74">
        <f t="shared" si="3"/>
        <v>0</v>
      </c>
      <c r="J55" s="74"/>
      <c r="K55" s="74">
        <f t="shared" si="4"/>
        <v>0</v>
      </c>
      <c r="L55" s="121"/>
      <c r="M55" s="32" t="str">
        <f t="shared" si="5"/>
        <v>غير محصل</v>
      </c>
      <c r="N55" s="32"/>
      <c r="O55" s="32"/>
      <c r="P55" s="32"/>
      <c r="Q55" s="32"/>
      <c r="R55" s="32"/>
      <c r="S55" s="32"/>
      <c r="T55" s="32"/>
      <c r="U55" s="32"/>
    </row>
    <row r="56" spans="1:21">
      <c r="A56" s="32"/>
      <c r="B56" s="121"/>
      <c r="C56" s="32"/>
      <c r="D56" s="32"/>
      <c r="E56" s="32"/>
      <c r="F56" s="74"/>
      <c r="G56" s="74"/>
      <c r="H56" s="74"/>
      <c r="I56" s="74">
        <f t="shared" si="3"/>
        <v>0</v>
      </c>
      <c r="J56" s="74"/>
      <c r="K56" s="74">
        <f t="shared" si="4"/>
        <v>0</v>
      </c>
      <c r="L56" s="121"/>
      <c r="M56" s="32" t="str">
        <f t="shared" si="5"/>
        <v>غير محصل</v>
      </c>
      <c r="N56" s="32"/>
      <c r="O56" s="32"/>
      <c r="P56" s="32"/>
      <c r="Q56" s="32"/>
      <c r="R56" s="32"/>
      <c r="S56" s="32"/>
      <c r="T56" s="32"/>
      <c r="U56" s="32"/>
    </row>
    <row r="57" spans="1:21">
      <c r="A57" s="32"/>
      <c r="B57" s="121"/>
      <c r="C57" s="32"/>
      <c r="D57" s="32"/>
      <c r="E57" s="32"/>
      <c r="F57" s="74"/>
      <c r="G57" s="74"/>
      <c r="H57" s="74"/>
      <c r="I57" s="74">
        <f t="shared" si="3"/>
        <v>0</v>
      </c>
      <c r="J57" s="74"/>
      <c r="K57" s="74">
        <f t="shared" si="4"/>
        <v>0</v>
      </c>
      <c r="L57" s="121"/>
      <c r="M57" s="32" t="str">
        <f t="shared" si="5"/>
        <v>غير محصل</v>
      </c>
      <c r="N57" s="32"/>
      <c r="O57" s="32"/>
      <c r="P57" s="32"/>
      <c r="Q57" s="32"/>
      <c r="R57" s="32"/>
      <c r="S57" s="32"/>
      <c r="T57" s="32"/>
      <c r="U57" s="32"/>
    </row>
    <row r="58" spans="1:21">
      <c r="A58" s="32"/>
      <c r="B58" s="121"/>
      <c r="C58" s="32"/>
      <c r="D58" s="32"/>
      <c r="E58" s="32"/>
      <c r="F58" s="74"/>
      <c r="G58" s="74"/>
      <c r="H58" s="74"/>
      <c r="I58" s="74">
        <f t="shared" si="3"/>
        <v>0</v>
      </c>
      <c r="J58" s="74"/>
      <c r="K58" s="74">
        <f t="shared" si="4"/>
        <v>0</v>
      </c>
      <c r="L58" s="121"/>
      <c r="M58" s="32" t="str">
        <f t="shared" si="5"/>
        <v>غير محصل</v>
      </c>
      <c r="N58" s="32"/>
      <c r="O58" s="32"/>
      <c r="P58" s="32"/>
      <c r="Q58" s="32"/>
      <c r="R58" s="32"/>
      <c r="S58" s="32"/>
      <c r="T58" s="32"/>
      <c r="U58" s="32"/>
    </row>
    <row r="59" spans="1:21">
      <c r="A59" s="32"/>
      <c r="B59" s="121"/>
      <c r="C59" s="32"/>
      <c r="D59" s="32"/>
      <c r="E59" s="32"/>
      <c r="F59" s="74"/>
      <c r="G59" s="74"/>
      <c r="H59" s="74"/>
      <c r="I59" s="74">
        <f t="shared" si="3"/>
        <v>0</v>
      </c>
      <c r="J59" s="74"/>
      <c r="K59" s="74">
        <f t="shared" si="4"/>
        <v>0</v>
      </c>
      <c r="L59" s="121"/>
      <c r="M59" s="32" t="str">
        <f t="shared" si="5"/>
        <v>غير محصل</v>
      </c>
      <c r="N59" s="32"/>
      <c r="O59" s="32"/>
      <c r="P59" s="32"/>
      <c r="Q59" s="32"/>
      <c r="R59" s="32"/>
      <c r="S59" s="32"/>
      <c r="T59" s="32"/>
      <c r="U59" s="32"/>
    </row>
    <row r="60" spans="1:21">
      <c r="A60" s="32"/>
      <c r="B60" s="121"/>
      <c r="C60" s="32"/>
      <c r="D60" s="32"/>
      <c r="E60" s="32"/>
      <c r="F60" s="74"/>
      <c r="G60" s="74"/>
      <c r="H60" s="74"/>
      <c r="I60" s="74">
        <f t="shared" si="3"/>
        <v>0</v>
      </c>
      <c r="J60" s="74"/>
      <c r="K60" s="74">
        <f t="shared" si="4"/>
        <v>0</v>
      </c>
      <c r="L60" s="121"/>
      <c r="M60" s="32" t="str">
        <f t="shared" si="5"/>
        <v>غير محصل</v>
      </c>
      <c r="N60" s="32"/>
      <c r="O60" s="32"/>
      <c r="P60" s="32"/>
      <c r="Q60" s="32"/>
      <c r="R60" s="32"/>
      <c r="S60" s="32"/>
      <c r="T60" s="32"/>
      <c r="U60" s="32"/>
    </row>
    <row r="61" spans="1:21">
      <c r="A61" s="32"/>
      <c r="B61" s="121"/>
      <c r="C61" s="32"/>
      <c r="D61" s="32"/>
      <c r="E61" s="32"/>
      <c r="F61" s="74"/>
      <c r="G61" s="74"/>
      <c r="H61" s="74"/>
      <c r="I61" s="74">
        <f t="shared" si="3"/>
        <v>0</v>
      </c>
      <c r="J61" s="74"/>
      <c r="K61" s="74">
        <f t="shared" si="4"/>
        <v>0</v>
      </c>
      <c r="L61" s="121"/>
      <c r="M61" s="32" t="str">
        <f t="shared" si="5"/>
        <v>غير محصل</v>
      </c>
      <c r="N61" s="32"/>
      <c r="O61" s="32"/>
      <c r="P61" s="32"/>
      <c r="Q61" s="32"/>
      <c r="R61" s="32"/>
      <c r="S61" s="32"/>
      <c r="T61" s="32"/>
      <c r="U61" s="32"/>
    </row>
    <row r="62" spans="1:21">
      <c r="A62" s="32"/>
      <c r="B62" s="121"/>
      <c r="C62" s="32"/>
      <c r="D62" s="32"/>
      <c r="E62" s="32"/>
      <c r="F62" s="74"/>
      <c r="G62" s="74"/>
      <c r="H62" s="74"/>
      <c r="I62" s="74">
        <f t="shared" si="3"/>
        <v>0</v>
      </c>
      <c r="J62" s="74"/>
      <c r="K62" s="74">
        <f t="shared" si="4"/>
        <v>0</v>
      </c>
      <c r="L62" s="121"/>
      <c r="M62" s="32" t="str">
        <f t="shared" si="5"/>
        <v>غير محصل</v>
      </c>
      <c r="N62" s="32"/>
      <c r="O62" s="32"/>
      <c r="P62" s="32"/>
      <c r="Q62" s="32"/>
      <c r="R62" s="32"/>
      <c r="S62" s="32"/>
      <c r="T62" s="32"/>
      <c r="U62" s="32"/>
    </row>
    <row r="63" spans="1:21">
      <c r="A63" s="32"/>
      <c r="B63" s="121"/>
      <c r="C63" s="32"/>
      <c r="D63" s="32"/>
      <c r="E63" s="32"/>
      <c r="F63" s="74"/>
      <c r="G63" s="74"/>
      <c r="H63" s="74"/>
      <c r="I63" s="74">
        <f t="shared" si="3"/>
        <v>0</v>
      </c>
      <c r="J63" s="74"/>
      <c r="K63" s="74">
        <f t="shared" si="4"/>
        <v>0</v>
      </c>
      <c r="L63" s="121"/>
      <c r="M63" s="32" t="str">
        <f t="shared" si="5"/>
        <v>غير محصل</v>
      </c>
      <c r="N63" s="32"/>
      <c r="O63" s="32"/>
      <c r="P63" s="32"/>
      <c r="Q63" s="32"/>
      <c r="R63" s="32"/>
      <c r="S63" s="32"/>
      <c r="T63" s="32"/>
      <c r="U63" s="32"/>
    </row>
    <row r="64" spans="1:21">
      <c r="A64" s="32"/>
      <c r="B64" s="121"/>
      <c r="C64" s="32"/>
      <c r="D64" s="32"/>
      <c r="E64" s="32"/>
      <c r="F64" s="74"/>
      <c r="G64" s="74"/>
      <c r="H64" s="74"/>
      <c r="I64" s="74">
        <f t="shared" si="3"/>
        <v>0</v>
      </c>
      <c r="J64" s="74"/>
      <c r="K64" s="74">
        <f t="shared" si="4"/>
        <v>0</v>
      </c>
      <c r="L64" s="121"/>
      <c r="M64" s="32" t="str">
        <f t="shared" si="5"/>
        <v>غير محصل</v>
      </c>
      <c r="N64" s="32"/>
      <c r="O64" s="32"/>
      <c r="P64" s="32"/>
      <c r="Q64" s="32"/>
      <c r="R64" s="32"/>
      <c r="S64" s="32"/>
      <c r="T64" s="32"/>
      <c r="U64" s="32"/>
    </row>
    <row r="65" spans="1:21">
      <c r="A65" s="32"/>
      <c r="B65" s="121"/>
      <c r="C65" s="32"/>
      <c r="D65" s="32"/>
      <c r="E65" s="32"/>
      <c r="F65" s="74"/>
      <c r="G65" s="74"/>
      <c r="H65" s="74"/>
      <c r="I65" s="74">
        <f t="shared" si="3"/>
        <v>0</v>
      </c>
      <c r="J65" s="74"/>
      <c r="K65" s="74">
        <f t="shared" si="4"/>
        <v>0</v>
      </c>
      <c r="L65" s="121"/>
      <c r="M65" s="32" t="str">
        <f t="shared" si="5"/>
        <v>غير محصل</v>
      </c>
      <c r="N65" s="32"/>
      <c r="O65" s="32"/>
      <c r="P65" s="32"/>
      <c r="Q65" s="32"/>
      <c r="R65" s="32"/>
      <c r="S65" s="32"/>
      <c r="T65" s="32"/>
      <c r="U65" s="32"/>
    </row>
    <row r="66" spans="1:21">
      <c r="A66" s="32"/>
      <c r="B66" s="121"/>
      <c r="C66" s="32"/>
      <c r="D66" s="32"/>
      <c r="E66" s="32"/>
      <c r="F66" s="74"/>
      <c r="G66" s="74"/>
      <c r="H66" s="74"/>
      <c r="I66" s="74">
        <f t="shared" si="3"/>
        <v>0</v>
      </c>
      <c r="J66" s="74"/>
      <c r="K66" s="74">
        <f t="shared" si="4"/>
        <v>0</v>
      </c>
      <c r="L66" s="121"/>
      <c r="M66" s="32" t="str">
        <f t="shared" si="5"/>
        <v>غير محصل</v>
      </c>
      <c r="N66" s="32"/>
      <c r="O66" s="32"/>
      <c r="P66" s="32"/>
      <c r="Q66" s="32"/>
      <c r="R66" s="32"/>
      <c r="S66" s="32"/>
      <c r="T66" s="32"/>
      <c r="U66" s="32"/>
    </row>
    <row r="67" spans="1:21">
      <c r="A67" s="32"/>
      <c r="B67" s="121"/>
      <c r="C67" s="32"/>
      <c r="D67" s="32"/>
      <c r="E67" s="32"/>
      <c r="F67" s="74"/>
      <c r="G67" s="74"/>
      <c r="H67" s="74"/>
      <c r="I67" s="74">
        <f t="shared" si="3"/>
        <v>0</v>
      </c>
      <c r="J67" s="74"/>
      <c r="K67" s="74">
        <f t="shared" si="4"/>
        <v>0</v>
      </c>
      <c r="L67" s="121"/>
      <c r="M67" s="32" t="str">
        <f t="shared" si="5"/>
        <v>غير محصل</v>
      </c>
      <c r="N67" s="32"/>
      <c r="O67" s="32"/>
      <c r="P67" s="32"/>
      <c r="Q67" s="32"/>
      <c r="R67" s="32"/>
      <c r="S67" s="32"/>
      <c r="T67" s="32"/>
      <c r="U67" s="32"/>
    </row>
    <row r="68" spans="1:21">
      <c r="A68" s="32"/>
      <c r="B68" s="121"/>
      <c r="C68" s="32"/>
      <c r="D68" s="32"/>
      <c r="E68" s="32"/>
      <c r="F68" s="74"/>
      <c r="G68" s="74"/>
      <c r="H68" s="74"/>
      <c r="I68" s="74">
        <f t="shared" ref="I68:I99" si="6">F68-G68-H68</f>
        <v>0</v>
      </c>
      <c r="J68" s="74"/>
      <c r="K68" s="74">
        <f t="shared" ref="K68:K99" si="7">I68-J68</f>
        <v>0</v>
      </c>
      <c r="L68" s="121"/>
      <c r="M68" s="32" t="str">
        <f t="shared" ref="M68:M100" si="8">IF(I68="","",IF(J68=0,"غير محصل",IF(J68&lt;I68,"محصل جزئيًا","محصل بالكامل")))</f>
        <v>غير محصل</v>
      </c>
      <c r="N68" s="32"/>
      <c r="O68" s="32"/>
      <c r="P68" s="32"/>
      <c r="Q68" s="32"/>
      <c r="R68" s="32"/>
      <c r="S68" s="32"/>
      <c r="T68" s="32"/>
      <c r="U68" s="32"/>
    </row>
    <row r="69" spans="1:21">
      <c r="A69" s="32"/>
      <c r="B69" s="121"/>
      <c r="C69" s="32"/>
      <c r="D69" s="32"/>
      <c r="E69" s="32"/>
      <c r="F69" s="74"/>
      <c r="G69" s="74"/>
      <c r="H69" s="74"/>
      <c r="I69" s="74">
        <f t="shared" si="6"/>
        <v>0</v>
      </c>
      <c r="J69" s="74"/>
      <c r="K69" s="74">
        <f t="shared" si="7"/>
        <v>0</v>
      </c>
      <c r="L69" s="121"/>
      <c r="M69" s="32" t="str">
        <f t="shared" si="8"/>
        <v>غير محصل</v>
      </c>
      <c r="N69" s="32"/>
      <c r="O69" s="32"/>
      <c r="P69" s="32"/>
      <c r="Q69" s="32"/>
      <c r="R69" s="32"/>
      <c r="S69" s="32"/>
      <c r="T69" s="32"/>
      <c r="U69" s="32"/>
    </row>
    <row r="70" spans="1:21">
      <c r="A70" s="32"/>
      <c r="B70" s="121"/>
      <c r="C70" s="32"/>
      <c r="D70" s="32"/>
      <c r="E70" s="32"/>
      <c r="F70" s="74"/>
      <c r="G70" s="74"/>
      <c r="H70" s="74"/>
      <c r="I70" s="74">
        <f t="shared" si="6"/>
        <v>0</v>
      </c>
      <c r="J70" s="74"/>
      <c r="K70" s="74">
        <f t="shared" si="7"/>
        <v>0</v>
      </c>
      <c r="L70" s="121"/>
      <c r="M70" s="32" t="str">
        <f t="shared" si="8"/>
        <v>غير محصل</v>
      </c>
      <c r="N70" s="32"/>
      <c r="O70" s="32"/>
      <c r="P70" s="32"/>
      <c r="Q70" s="32"/>
      <c r="R70" s="32"/>
      <c r="S70" s="32"/>
      <c r="T70" s="32"/>
      <c r="U70" s="32"/>
    </row>
    <row r="71" spans="1:21">
      <c r="A71" s="32"/>
      <c r="B71" s="121"/>
      <c r="C71" s="32"/>
      <c r="D71" s="32"/>
      <c r="E71" s="32"/>
      <c r="F71" s="74"/>
      <c r="G71" s="74"/>
      <c r="H71" s="74"/>
      <c r="I71" s="74">
        <f t="shared" si="6"/>
        <v>0</v>
      </c>
      <c r="J71" s="74"/>
      <c r="K71" s="74">
        <f t="shared" si="7"/>
        <v>0</v>
      </c>
      <c r="L71" s="121"/>
      <c r="M71" s="32" t="str">
        <f t="shared" si="8"/>
        <v>غير محصل</v>
      </c>
      <c r="N71" s="32"/>
      <c r="O71" s="32"/>
      <c r="P71" s="32"/>
      <c r="Q71" s="32"/>
      <c r="R71" s="32"/>
      <c r="S71" s="32"/>
      <c r="T71" s="32"/>
      <c r="U71" s="32"/>
    </row>
    <row r="72" spans="1:21">
      <c r="A72" s="32"/>
      <c r="B72" s="121"/>
      <c r="C72" s="32"/>
      <c r="D72" s="32"/>
      <c r="E72" s="32"/>
      <c r="F72" s="74"/>
      <c r="G72" s="74"/>
      <c r="H72" s="74"/>
      <c r="I72" s="74">
        <f t="shared" si="6"/>
        <v>0</v>
      </c>
      <c r="J72" s="74"/>
      <c r="K72" s="74">
        <f t="shared" si="7"/>
        <v>0</v>
      </c>
      <c r="L72" s="121"/>
      <c r="M72" s="32" t="str">
        <f t="shared" si="8"/>
        <v>غير محصل</v>
      </c>
      <c r="N72" s="32"/>
      <c r="O72" s="32"/>
      <c r="P72" s="32"/>
      <c r="Q72" s="32"/>
      <c r="R72" s="32"/>
      <c r="S72" s="32"/>
      <c r="T72" s="32"/>
      <c r="U72" s="32"/>
    </row>
    <row r="73" spans="1:21">
      <c r="A73" s="32"/>
      <c r="B73" s="121"/>
      <c r="C73" s="32"/>
      <c r="D73" s="32"/>
      <c r="E73" s="32"/>
      <c r="F73" s="74"/>
      <c r="G73" s="74"/>
      <c r="H73" s="74"/>
      <c r="I73" s="74">
        <f t="shared" si="6"/>
        <v>0</v>
      </c>
      <c r="J73" s="74"/>
      <c r="K73" s="74">
        <f t="shared" si="7"/>
        <v>0</v>
      </c>
      <c r="L73" s="121"/>
      <c r="M73" s="32" t="str">
        <f t="shared" si="8"/>
        <v>غير محصل</v>
      </c>
      <c r="N73" s="32"/>
      <c r="O73" s="32"/>
      <c r="P73" s="32"/>
      <c r="Q73" s="32"/>
      <c r="R73" s="32"/>
      <c r="S73" s="32"/>
      <c r="T73" s="32"/>
      <c r="U73" s="32"/>
    </row>
    <row r="74" spans="1:21">
      <c r="A74" s="32"/>
      <c r="B74" s="121"/>
      <c r="C74" s="32"/>
      <c r="D74" s="32"/>
      <c r="E74" s="32"/>
      <c r="F74" s="74"/>
      <c r="G74" s="74"/>
      <c r="H74" s="74"/>
      <c r="I74" s="74">
        <f t="shared" si="6"/>
        <v>0</v>
      </c>
      <c r="J74" s="74"/>
      <c r="K74" s="74">
        <f t="shared" si="7"/>
        <v>0</v>
      </c>
      <c r="L74" s="121"/>
      <c r="M74" s="32" t="str">
        <f t="shared" si="8"/>
        <v>غير محصل</v>
      </c>
      <c r="N74" s="32"/>
      <c r="O74" s="32"/>
      <c r="P74" s="32"/>
      <c r="Q74" s="32"/>
      <c r="R74" s="32"/>
      <c r="S74" s="32"/>
      <c r="T74" s="32"/>
      <c r="U74" s="32"/>
    </row>
    <row r="75" spans="1:21">
      <c r="A75" s="32"/>
      <c r="B75" s="121"/>
      <c r="C75" s="32"/>
      <c r="D75" s="32"/>
      <c r="E75" s="32"/>
      <c r="F75" s="74"/>
      <c r="G75" s="74"/>
      <c r="H75" s="74"/>
      <c r="I75" s="74">
        <f t="shared" si="6"/>
        <v>0</v>
      </c>
      <c r="J75" s="74"/>
      <c r="K75" s="74">
        <f t="shared" si="7"/>
        <v>0</v>
      </c>
      <c r="L75" s="121"/>
      <c r="M75" s="32" t="str">
        <f t="shared" si="8"/>
        <v>غير محصل</v>
      </c>
      <c r="N75" s="32"/>
      <c r="O75" s="32"/>
      <c r="P75" s="32"/>
      <c r="Q75" s="32"/>
      <c r="R75" s="32"/>
      <c r="S75" s="32"/>
      <c r="T75" s="32"/>
      <c r="U75" s="32"/>
    </row>
    <row r="76" spans="1:21">
      <c r="A76" s="32"/>
      <c r="B76" s="121"/>
      <c r="C76" s="32"/>
      <c r="D76" s="32"/>
      <c r="E76" s="32"/>
      <c r="F76" s="74"/>
      <c r="G76" s="74"/>
      <c r="H76" s="74"/>
      <c r="I76" s="74">
        <f t="shared" si="6"/>
        <v>0</v>
      </c>
      <c r="J76" s="74"/>
      <c r="K76" s="74">
        <f t="shared" si="7"/>
        <v>0</v>
      </c>
      <c r="L76" s="121"/>
      <c r="M76" s="32" t="str">
        <f t="shared" si="8"/>
        <v>غير محصل</v>
      </c>
      <c r="N76" s="32"/>
      <c r="O76" s="32"/>
      <c r="P76" s="32"/>
      <c r="Q76" s="32"/>
      <c r="R76" s="32"/>
      <c r="S76" s="32"/>
      <c r="T76" s="32"/>
      <c r="U76" s="32"/>
    </row>
    <row r="77" spans="1:21">
      <c r="A77" s="32"/>
      <c r="B77" s="121"/>
      <c r="C77" s="32"/>
      <c r="D77" s="32"/>
      <c r="E77" s="32"/>
      <c r="F77" s="74"/>
      <c r="G77" s="74"/>
      <c r="H77" s="74"/>
      <c r="I77" s="74">
        <f t="shared" si="6"/>
        <v>0</v>
      </c>
      <c r="J77" s="74"/>
      <c r="K77" s="74">
        <f t="shared" si="7"/>
        <v>0</v>
      </c>
      <c r="L77" s="121"/>
      <c r="M77" s="32" t="str">
        <f t="shared" si="8"/>
        <v>غير محصل</v>
      </c>
      <c r="N77" s="32"/>
      <c r="O77" s="32"/>
      <c r="P77" s="32"/>
      <c r="Q77" s="32"/>
      <c r="R77" s="32"/>
      <c r="S77" s="32"/>
      <c r="T77" s="32"/>
      <c r="U77" s="32"/>
    </row>
    <row r="78" spans="1:21">
      <c r="A78" s="32"/>
      <c r="B78" s="121"/>
      <c r="C78" s="32"/>
      <c r="D78" s="32"/>
      <c r="E78" s="32"/>
      <c r="F78" s="74"/>
      <c r="G78" s="74"/>
      <c r="H78" s="74"/>
      <c r="I78" s="74">
        <f t="shared" si="6"/>
        <v>0</v>
      </c>
      <c r="J78" s="74"/>
      <c r="K78" s="74">
        <f t="shared" si="7"/>
        <v>0</v>
      </c>
      <c r="L78" s="121"/>
      <c r="M78" s="32" t="str">
        <f t="shared" si="8"/>
        <v>غير محصل</v>
      </c>
      <c r="N78" s="32"/>
      <c r="O78" s="32"/>
      <c r="P78" s="32"/>
      <c r="Q78" s="32"/>
      <c r="R78" s="32"/>
      <c r="S78" s="32"/>
      <c r="T78" s="32"/>
      <c r="U78" s="32"/>
    </row>
    <row r="79" spans="1:21">
      <c r="A79" s="32"/>
      <c r="B79" s="121"/>
      <c r="C79" s="32"/>
      <c r="D79" s="32"/>
      <c r="E79" s="32"/>
      <c r="F79" s="74"/>
      <c r="G79" s="74"/>
      <c r="H79" s="74"/>
      <c r="I79" s="74">
        <f t="shared" si="6"/>
        <v>0</v>
      </c>
      <c r="J79" s="74"/>
      <c r="K79" s="74">
        <f t="shared" si="7"/>
        <v>0</v>
      </c>
      <c r="L79" s="121"/>
      <c r="M79" s="32" t="str">
        <f t="shared" si="8"/>
        <v>غير محصل</v>
      </c>
      <c r="N79" s="32"/>
      <c r="O79" s="32"/>
      <c r="P79" s="32"/>
      <c r="Q79" s="32"/>
      <c r="R79" s="32"/>
      <c r="S79" s="32"/>
      <c r="T79" s="32"/>
      <c r="U79" s="32"/>
    </row>
    <row r="80" spans="1:21">
      <c r="A80" s="32"/>
      <c r="B80" s="121"/>
      <c r="C80" s="32"/>
      <c r="D80" s="32"/>
      <c r="E80" s="32"/>
      <c r="F80" s="74"/>
      <c r="G80" s="74"/>
      <c r="H80" s="74"/>
      <c r="I80" s="74">
        <f t="shared" si="6"/>
        <v>0</v>
      </c>
      <c r="J80" s="74"/>
      <c r="K80" s="74">
        <f t="shared" si="7"/>
        <v>0</v>
      </c>
      <c r="L80" s="121"/>
      <c r="M80" s="32" t="str">
        <f t="shared" si="8"/>
        <v>غير محصل</v>
      </c>
      <c r="N80" s="32"/>
      <c r="O80" s="32"/>
      <c r="P80" s="32"/>
      <c r="Q80" s="32"/>
      <c r="R80" s="32"/>
      <c r="S80" s="32"/>
      <c r="T80" s="32"/>
      <c r="U80" s="32"/>
    </row>
    <row r="81" spans="1:21">
      <c r="A81" s="32"/>
      <c r="B81" s="121"/>
      <c r="C81" s="32"/>
      <c r="D81" s="32"/>
      <c r="E81" s="32"/>
      <c r="F81" s="74"/>
      <c r="G81" s="74"/>
      <c r="H81" s="74"/>
      <c r="I81" s="74">
        <f t="shared" si="6"/>
        <v>0</v>
      </c>
      <c r="J81" s="74"/>
      <c r="K81" s="74">
        <f t="shared" si="7"/>
        <v>0</v>
      </c>
      <c r="L81" s="121"/>
      <c r="M81" s="32" t="str">
        <f t="shared" si="8"/>
        <v>غير محصل</v>
      </c>
      <c r="N81" s="32"/>
      <c r="O81" s="32"/>
      <c r="P81" s="32"/>
      <c r="Q81" s="32"/>
      <c r="R81" s="32"/>
      <c r="S81" s="32"/>
      <c r="T81" s="32"/>
      <c r="U81" s="32"/>
    </row>
    <row r="82" spans="1:21">
      <c r="A82" s="32"/>
      <c r="B82" s="121"/>
      <c r="C82" s="32"/>
      <c r="D82" s="32"/>
      <c r="E82" s="32"/>
      <c r="F82" s="74"/>
      <c r="G82" s="74"/>
      <c r="H82" s="74"/>
      <c r="I82" s="74">
        <f t="shared" si="6"/>
        <v>0</v>
      </c>
      <c r="J82" s="74"/>
      <c r="K82" s="74">
        <f t="shared" si="7"/>
        <v>0</v>
      </c>
      <c r="L82" s="121"/>
      <c r="M82" s="32" t="str">
        <f t="shared" si="8"/>
        <v>غير محصل</v>
      </c>
      <c r="N82" s="32"/>
      <c r="O82" s="32"/>
      <c r="P82" s="32"/>
      <c r="Q82" s="32"/>
      <c r="R82" s="32"/>
      <c r="S82" s="32"/>
      <c r="T82" s="32"/>
      <c r="U82" s="32"/>
    </row>
    <row r="83" spans="1:21">
      <c r="A83" s="32"/>
      <c r="B83" s="121"/>
      <c r="C83" s="32"/>
      <c r="D83" s="32"/>
      <c r="E83" s="32"/>
      <c r="F83" s="74"/>
      <c r="G83" s="74"/>
      <c r="H83" s="74"/>
      <c r="I83" s="74">
        <f t="shared" si="6"/>
        <v>0</v>
      </c>
      <c r="J83" s="74"/>
      <c r="K83" s="74">
        <f t="shared" si="7"/>
        <v>0</v>
      </c>
      <c r="L83" s="121"/>
      <c r="M83" s="32" t="str">
        <f t="shared" si="8"/>
        <v>غير محصل</v>
      </c>
      <c r="N83" s="32"/>
      <c r="O83" s="32"/>
      <c r="P83" s="32"/>
      <c r="Q83" s="32"/>
      <c r="R83" s="32"/>
      <c r="S83" s="32"/>
      <c r="T83" s="32"/>
      <c r="U83" s="32"/>
    </row>
    <row r="84" spans="1:21">
      <c r="A84" s="32"/>
      <c r="B84" s="121"/>
      <c r="C84" s="32"/>
      <c r="D84" s="32"/>
      <c r="E84" s="32"/>
      <c r="F84" s="74"/>
      <c r="G84" s="74"/>
      <c r="H84" s="74"/>
      <c r="I84" s="74">
        <f t="shared" si="6"/>
        <v>0</v>
      </c>
      <c r="J84" s="74"/>
      <c r="K84" s="74">
        <f t="shared" si="7"/>
        <v>0</v>
      </c>
      <c r="L84" s="121"/>
      <c r="M84" s="32" t="str">
        <f t="shared" si="8"/>
        <v>غير محصل</v>
      </c>
      <c r="N84" s="32"/>
      <c r="O84" s="32"/>
      <c r="P84" s="32"/>
      <c r="Q84" s="32"/>
      <c r="R84" s="32"/>
      <c r="S84" s="32"/>
      <c r="T84" s="32"/>
      <c r="U84" s="32"/>
    </row>
    <row r="85" spans="1:21">
      <c r="A85" s="32"/>
      <c r="B85" s="121"/>
      <c r="C85" s="32"/>
      <c r="D85" s="32"/>
      <c r="E85" s="32"/>
      <c r="F85" s="74"/>
      <c r="G85" s="74"/>
      <c r="H85" s="74"/>
      <c r="I85" s="74">
        <f t="shared" si="6"/>
        <v>0</v>
      </c>
      <c r="J85" s="74"/>
      <c r="K85" s="74">
        <f t="shared" si="7"/>
        <v>0</v>
      </c>
      <c r="L85" s="121"/>
      <c r="M85" s="32" t="str">
        <f t="shared" si="8"/>
        <v>غير محصل</v>
      </c>
      <c r="N85" s="32"/>
      <c r="O85" s="32"/>
      <c r="P85" s="32"/>
      <c r="Q85" s="32"/>
      <c r="R85" s="32"/>
      <c r="S85" s="32"/>
      <c r="T85" s="32"/>
      <c r="U85" s="32"/>
    </row>
    <row r="86" spans="1:21">
      <c r="A86" s="32"/>
      <c r="B86" s="121"/>
      <c r="C86" s="32"/>
      <c r="D86" s="32"/>
      <c r="E86" s="32"/>
      <c r="F86" s="74"/>
      <c r="G86" s="74"/>
      <c r="H86" s="74"/>
      <c r="I86" s="74">
        <f t="shared" si="6"/>
        <v>0</v>
      </c>
      <c r="J86" s="74"/>
      <c r="K86" s="74">
        <f t="shared" si="7"/>
        <v>0</v>
      </c>
      <c r="L86" s="121"/>
      <c r="M86" s="32" t="str">
        <f t="shared" si="8"/>
        <v>غير محصل</v>
      </c>
      <c r="N86" s="32"/>
      <c r="O86" s="32"/>
      <c r="P86" s="32"/>
      <c r="Q86" s="32"/>
      <c r="R86" s="32"/>
      <c r="S86" s="32"/>
      <c r="T86" s="32"/>
      <c r="U86" s="32"/>
    </row>
    <row r="87" spans="1:21">
      <c r="A87" s="32"/>
      <c r="B87" s="121"/>
      <c r="C87" s="32"/>
      <c r="D87" s="32"/>
      <c r="E87" s="32"/>
      <c r="F87" s="74"/>
      <c r="G87" s="74"/>
      <c r="H87" s="74"/>
      <c r="I87" s="74">
        <f t="shared" si="6"/>
        <v>0</v>
      </c>
      <c r="J87" s="74"/>
      <c r="K87" s="74">
        <f t="shared" si="7"/>
        <v>0</v>
      </c>
      <c r="L87" s="121"/>
      <c r="M87" s="32" t="str">
        <f t="shared" si="8"/>
        <v>غير محصل</v>
      </c>
      <c r="N87" s="32"/>
      <c r="O87" s="32"/>
      <c r="P87" s="32"/>
      <c r="Q87" s="32"/>
      <c r="R87" s="32"/>
      <c r="S87" s="32"/>
      <c r="T87" s="32"/>
      <c r="U87" s="32"/>
    </row>
    <row r="88" spans="1:21">
      <c r="A88" s="32"/>
      <c r="B88" s="121"/>
      <c r="C88" s="32"/>
      <c r="D88" s="32"/>
      <c r="E88" s="32"/>
      <c r="F88" s="74"/>
      <c r="G88" s="74"/>
      <c r="H88" s="74"/>
      <c r="I88" s="74">
        <f t="shared" si="6"/>
        <v>0</v>
      </c>
      <c r="J88" s="74"/>
      <c r="K88" s="74">
        <f t="shared" si="7"/>
        <v>0</v>
      </c>
      <c r="L88" s="121"/>
      <c r="M88" s="32" t="str">
        <f t="shared" si="8"/>
        <v>غير محصل</v>
      </c>
      <c r="N88" s="32"/>
      <c r="O88" s="32"/>
      <c r="P88" s="32"/>
      <c r="Q88" s="32"/>
      <c r="R88" s="32"/>
      <c r="S88" s="32"/>
      <c r="T88" s="32"/>
      <c r="U88" s="32"/>
    </row>
    <row r="89" spans="1:21">
      <c r="A89" s="32"/>
      <c r="B89" s="121"/>
      <c r="C89" s="32"/>
      <c r="D89" s="32"/>
      <c r="E89" s="32"/>
      <c r="F89" s="74"/>
      <c r="G89" s="74"/>
      <c r="H89" s="74"/>
      <c r="I89" s="74">
        <f t="shared" si="6"/>
        <v>0</v>
      </c>
      <c r="J89" s="74"/>
      <c r="K89" s="74">
        <f t="shared" si="7"/>
        <v>0</v>
      </c>
      <c r="L89" s="121"/>
      <c r="M89" s="32" t="str">
        <f t="shared" si="8"/>
        <v>غير محصل</v>
      </c>
      <c r="N89" s="32"/>
      <c r="O89" s="32"/>
      <c r="P89" s="32"/>
      <c r="Q89" s="32"/>
      <c r="R89" s="32"/>
      <c r="S89" s="32"/>
      <c r="T89" s="32"/>
      <c r="U89" s="32"/>
    </row>
    <row r="90" spans="1:21">
      <c r="A90" s="32"/>
      <c r="B90" s="121"/>
      <c r="C90" s="32"/>
      <c r="D90" s="32"/>
      <c r="E90" s="32"/>
      <c r="F90" s="74"/>
      <c r="G90" s="74"/>
      <c r="H90" s="74"/>
      <c r="I90" s="74">
        <f t="shared" si="6"/>
        <v>0</v>
      </c>
      <c r="J90" s="74"/>
      <c r="K90" s="74">
        <f t="shared" si="7"/>
        <v>0</v>
      </c>
      <c r="L90" s="121"/>
      <c r="M90" s="32" t="str">
        <f t="shared" si="8"/>
        <v>غير محصل</v>
      </c>
      <c r="N90" s="32"/>
      <c r="O90" s="32"/>
      <c r="P90" s="32"/>
      <c r="Q90" s="32"/>
      <c r="R90" s="32"/>
      <c r="S90" s="32"/>
      <c r="T90" s="32"/>
      <c r="U90" s="32"/>
    </row>
    <row r="91" spans="1:21">
      <c r="A91" s="32"/>
      <c r="B91" s="121"/>
      <c r="C91" s="32"/>
      <c r="D91" s="32"/>
      <c r="E91" s="32"/>
      <c r="F91" s="74"/>
      <c r="G91" s="74"/>
      <c r="H91" s="74"/>
      <c r="I91" s="74">
        <f t="shared" si="6"/>
        <v>0</v>
      </c>
      <c r="J91" s="74"/>
      <c r="K91" s="74">
        <f t="shared" si="7"/>
        <v>0</v>
      </c>
      <c r="L91" s="121"/>
      <c r="M91" s="32" t="str">
        <f t="shared" si="8"/>
        <v>غير محصل</v>
      </c>
      <c r="N91" s="32"/>
      <c r="O91" s="32"/>
      <c r="P91" s="32"/>
      <c r="Q91" s="32"/>
      <c r="R91" s="32"/>
      <c r="S91" s="32"/>
      <c r="T91" s="32"/>
      <c r="U91" s="32"/>
    </row>
    <row r="92" spans="1:21">
      <c r="A92" s="32"/>
      <c r="B92" s="121"/>
      <c r="C92" s="32"/>
      <c r="D92" s="32"/>
      <c r="E92" s="32"/>
      <c r="F92" s="74"/>
      <c r="G92" s="74"/>
      <c r="H92" s="74"/>
      <c r="I92" s="74">
        <f t="shared" si="6"/>
        <v>0</v>
      </c>
      <c r="J92" s="74"/>
      <c r="K92" s="74">
        <f t="shared" si="7"/>
        <v>0</v>
      </c>
      <c r="L92" s="121"/>
      <c r="M92" s="32" t="str">
        <f t="shared" si="8"/>
        <v>غير محصل</v>
      </c>
      <c r="N92" s="32"/>
      <c r="O92" s="32"/>
      <c r="P92" s="32"/>
      <c r="Q92" s="32"/>
      <c r="R92" s="32"/>
      <c r="S92" s="32"/>
      <c r="T92" s="32"/>
      <c r="U92" s="32"/>
    </row>
    <row r="93" spans="1:21">
      <c r="A93" s="32"/>
      <c r="B93" s="121"/>
      <c r="C93" s="32"/>
      <c r="D93" s="32"/>
      <c r="E93" s="32"/>
      <c r="F93" s="74"/>
      <c r="G93" s="74"/>
      <c r="H93" s="74"/>
      <c r="I93" s="74">
        <f t="shared" si="6"/>
        <v>0</v>
      </c>
      <c r="J93" s="74"/>
      <c r="K93" s="74">
        <f t="shared" si="7"/>
        <v>0</v>
      </c>
      <c r="L93" s="121"/>
      <c r="M93" s="32" t="str">
        <f t="shared" si="8"/>
        <v>غير محصل</v>
      </c>
      <c r="N93" s="32"/>
      <c r="O93" s="32"/>
      <c r="P93" s="32"/>
      <c r="Q93" s="32"/>
      <c r="R93" s="32"/>
      <c r="S93" s="32"/>
      <c r="T93" s="32"/>
      <c r="U93" s="32"/>
    </row>
    <row r="94" spans="1:21">
      <c r="A94" s="32"/>
      <c r="B94" s="121"/>
      <c r="C94" s="32"/>
      <c r="D94" s="32"/>
      <c r="E94" s="32"/>
      <c r="F94" s="74"/>
      <c r="G94" s="74"/>
      <c r="H94" s="74"/>
      <c r="I94" s="74">
        <f t="shared" si="6"/>
        <v>0</v>
      </c>
      <c r="J94" s="74"/>
      <c r="K94" s="74">
        <f t="shared" si="7"/>
        <v>0</v>
      </c>
      <c r="L94" s="121"/>
      <c r="M94" s="32" t="str">
        <f t="shared" si="8"/>
        <v>غير محصل</v>
      </c>
      <c r="N94" s="32"/>
      <c r="O94" s="32"/>
      <c r="P94" s="32"/>
      <c r="Q94" s="32"/>
      <c r="R94" s="32"/>
      <c r="S94" s="32"/>
      <c r="T94" s="32"/>
      <c r="U94" s="32"/>
    </row>
    <row r="95" spans="1:21">
      <c r="A95" s="32"/>
      <c r="B95" s="121"/>
      <c r="C95" s="32"/>
      <c r="D95" s="32"/>
      <c r="E95" s="32"/>
      <c r="F95" s="74"/>
      <c r="G95" s="74"/>
      <c r="H95" s="74"/>
      <c r="I95" s="74">
        <f t="shared" si="6"/>
        <v>0</v>
      </c>
      <c r="J95" s="74"/>
      <c r="K95" s="74">
        <f t="shared" si="7"/>
        <v>0</v>
      </c>
      <c r="L95" s="121"/>
      <c r="M95" s="32" t="str">
        <f t="shared" si="8"/>
        <v>غير محصل</v>
      </c>
      <c r="N95" s="32"/>
      <c r="O95" s="32"/>
      <c r="P95" s="32"/>
      <c r="Q95" s="32"/>
      <c r="R95" s="32"/>
      <c r="S95" s="32"/>
      <c r="T95" s="32"/>
      <c r="U95" s="32"/>
    </row>
    <row r="96" spans="1:21">
      <c r="A96" s="32"/>
      <c r="B96" s="121"/>
      <c r="C96" s="32"/>
      <c r="D96" s="32"/>
      <c r="E96" s="32"/>
      <c r="F96" s="74"/>
      <c r="G96" s="74"/>
      <c r="H96" s="74"/>
      <c r="I96" s="74">
        <f t="shared" si="6"/>
        <v>0</v>
      </c>
      <c r="J96" s="74"/>
      <c r="K96" s="74">
        <f t="shared" si="7"/>
        <v>0</v>
      </c>
      <c r="L96" s="121"/>
      <c r="M96" s="32" t="str">
        <f t="shared" si="8"/>
        <v>غير محصل</v>
      </c>
      <c r="N96" s="32"/>
      <c r="O96" s="32"/>
      <c r="P96" s="32"/>
      <c r="Q96" s="32"/>
      <c r="R96" s="32"/>
      <c r="S96" s="32"/>
      <c r="T96" s="32"/>
      <c r="U96" s="32"/>
    </row>
    <row r="97" spans="1:21">
      <c r="A97" s="32"/>
      <c r="B97" s="121"/>
      <c r="C97" s="32"/>
      <c r="D97" s="32"/>
      <c r="E97" s="32"/>
      <c r="F97" s="74"/>
      <c r="G97" s="74"/>
      <c r="H97" s="74"/>
      <c r="I97" s="74">
        <f t="shared" si="6"/>
        <v>0</v>
      </c>
      <c r="J97" s="74"/>
      <c r="K97" s="74">
        <f t="shared" si="7"/>
        <v>0</v>
      </c>
      <c r="L97" s="121"/>
      <c r="M97" s="32" t="str">
        <f t="shared" si="8"/>
        <v>غير محصل</v>
      </c>
      <c r="N97" s="32"/>
      <c r="O97" s="32"/>
      <c r="P97" s="32"/>
      <c r="Q97" s="32"/>
      <c r="R97" s="32"/>
      <c r="S97" s="32"/>
      <c r="T97" s="32"/>
      <c r="U97" s="32"/>
    </row>
    <row r="98" spans="1:21">
      <c r="A98" s="32"/>
      <c r="B98" s="121"/>
      <c r="C98" s="32"/>
      <c r="D98" s="32"/>
      <c r="E98" s="32"/>
      <c r="F98" s="74"/>
      <c r="G98" s="74"/>
      <c r="H98" s="74"/>
      <c r="I98" s="74">
        <f t="shared" si="6"/>
        <v>0</v>
      </c>
      <c r="J98" s="74"/>
      <c r="K98" s="74">
        <f t="shared" si="7"/>
        <v>0</v>
      </c>
      <c r="L98" s="121"/>
      <c r="M98" s="32" t="str">
        <f t="shared" si="8"/>
        <v>غير محصل</v>
      </c>
      <c r="N98" s="32"/>
      <c r="O98" s="32"/>
      <c r="P98" s="32"/>
      <c r="Q98" s="32"/>
      <c r="R98" s="32"/>
      <c r="S98" s="32"/>
      <c r="T98" s="32"/>
      <c r="U98" s="32"/>
    </row>
    <row r="99" spans="1:21">
      <c r="A99" s="32"/>
      <c r="B99" s="121"/>
      <c r="C99" s="32"/>
      <c r="D99" s="32"/>
      <c r="E99" s="32"/>
      <c r="F99" s="74"/>
      <c r="G99" s="74"/>
      <c r="H99" s="74"/>
      <c r="I99" s="74">
        <f t="shared" si="6"/>
        <v>0</v>
      </c>
      <c r="J99" s="74"/>
      <c r="K99" s="74">
        <f t="shared" si="7"/>
        <v>0</v>
      </c>
      <c r="L99" s="121"/>
      <c r="M99" s="32" t="str">
        <f t="shared" si="8"/>
        <v>غير محصل</v>
      </c>
      <c r="N99" s="32"/>
      <c r="O99" s="32"/>
      <c r="P99" s="32"/>
      <c r="Q99" s="32"/>
      <c r="R99" s="32"/>
      <c r="S99" s="32"/>
      <c r="T99" s="32"/>
      <c r="U99" s="32"/>
    </row>
    <row r="100" spans="1:21">
      <c r="A100" s="32"/>
      <c r="B100" s="121"/>
      <c r="C100" s="32"/>
      <c r="D100" s="32"/>
      <c r="E100" s="32"/>
      <c r="F100" s="74"/>
      <c r="G100" s="74"/>
      <c r="H100" s="74"/>
      <c r="I100" s="74">
        <f t="shared" ref="I100:I131" si="9">F100-G100-H100</f>
        <v>0</v>
      </c>
      <c r="J100" s="74"/>
      <c r="K100" s="74">
        <f t="shared" ref="K100:K131" si="10">I100-J100</f>
        <v>0</v>
      </c>
      <c r="L100" s="121"/>
      <c r="M100" s="32" t="str">
        <f t="shared" si="8"/>
        <v>غير محصل</v>
      </c>
      <c r="N100" s="32"/>
      <c r="O100" s="32"/>
      <c r="P100" s="32"/>
      <c r="Q100" s="32"/>
      <c r="R100" s="32"/>
      <c r="S100" s="32"/>
      <c r="T100" s="32"/>
      <c r="U100" s="3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workbookViewId="0">
      <selection activeCell="N18" sqref="N18"/>
    </sheetView>
  </sheetViews>
  <sheetFormatPr defaultRowHeight="15"/>
  <cols>
    <col min="1" max="5" width="8.796875" style="33"/>
    <col min="6" max="7" width="12.796875" style="33" bestFit="1" customWidth="1"/>
    <col min="8" max="8" width="11.5" style="33" bestFit="1" customWidth="1"/>
    <col min="9" max="10" width="12.796875" style="33" bestFit="1" customWidth="1"/>
    <col min="11" max="11" width="11.5" style="33" bestFit="1" customWidth="1"/>
    <col min="12" max="12" width="8.8984375" style="33" bestFit="1" customWidth="1"/>
    <col min="13" max="16384" width="8.796875" style="33"/>
  </cols>
  <sheetData>
    <row r="1" spans="1:21" ht="15.6">
      <c r="A1" s="123" t="s">
        <v>302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32"/>
      <c r="P1" s="32"/>
      <c r="Q1" s="32"/>
      <c r="R1" s="32"/>
      <c r="S1" s="32"/>
      <c r="T1" s="32"/>
      <c r="U1" s="32"/>
    </row>
    <row r="2" spans="1:21">
      <c r="A2" s="35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31.2">
      <c r="A3" s="118" t="s">
        <v>303</v>
      </c>
      <c r="B3" s="119" t="s">
        <v>304</v>
      </c>
      <c r="C3" s="119" t="s">
        <v>68</v>
      </c>
      <c r="D3" s="119" t="s">
        <v>69</v>
      </c>
      <c r="E3" s="119" t="s">
        <v>305</v>
      </c>
      <c r="F3" s="119" t="s">
        <v>306</v>
      </c>
      <c r="G3" s="119" t="s">
        <v>307</v>
      </c>
      <c r="H3" s="119" t="s">
        <v>280</v>
      </c>
      <c r="I3" s="119" t="s">
        <v>308</v>
      </c>
      <c r="J3" s="119" t="s">
        <v>242</v>
      </c>
      <c r="K3" s="119" t="s">
        <v>243</v>
      </c>
      <c r="L3" s="119" t="s">
        <v>38</v>
      </c>
      <c r="M3" s="119" t="s">
        <v>309</v>
      </c>
      <c r="N3" s="120" t="s">
        <v>75</v>
      </c>
      <c r="O3" s="32"/>
      <c r="P3" s="32"/>
      <c r="Q3" s="32"/>
      <c r="R3" s="32"/>
      <c r="S3" s="32"/>
      <c r="T3" s="32"/>
      <c r="U3" s="32"/>
    </row>
    <row r="4" spans="1:21">
      <c r="A4" s="32" t="s">
        <v>310</v>
      </c>
      <c r="B4" s="32" t="s">
        <v>311</v>
      </c>
      <c r="C4" s="32" t="s">
        <v>76</v>
      </c>
      <c r="D4" s="32" t="s">
        <v>37</v>
      </c>
      <c r="E4" s="32" t="s">
        <v>312</v>
      </c>
      <c r="F4" s="74">
        <v>420000</v>
      </c>
      <c r="G4" s="74">
        <v>340000</v>
      </c>
      <c r="H4" s="74">
        <v>17000</v>
      </c>
      <c r="I4" s="74">
        <f t="shared" ref="I4:I35" si="0">G4-H4</f>
        <v>323000</v>
      </c>
      <c r="J4" s="74">
        <v>280000</v>
      </c>
      <c r="K4" s="74">
        <f t="shared" ref="K4:K35" si="1">I4-J4</f>
        <v>43000</v>
      </c>
      <c r="L4" s="122">
        <v>0.81</v>
      </c>
      <c r="M4" s="32" t="s">
        <v>313</v>
      </c>
      <c r="N4" s="32"/>
      <c r="O4" s="32"/>
      <c r="P4" s="32"/>
      <c r="Q4" s="32"/>
      <c r="R4" s="32"/>
      <c r="S4" s="32"/>
      <c r="T4" s="32"/>
      <c r="U4" s="32"/>
    </row>
    <row r="5" spans="1:21">
      <c r="A5" s="32" t="s">
        <v>314</v>
      </c>
      <c r="B5" s="32" t="s">
        <v>204</v>
      </c>
      <c r="C5" s="32" t="s">
        <v>76</v>
      </c>
      <c r="D5" s="32" t="s">
        <v>37</v>
      </c>
      <c r="E5" s="32" t="s">
        <v>159</v>
      </c>
      <c r="F5" s="74">
        <v>260000</v>
      </c>
      <c r="G5" s="74">
        <v>170000</v>
      </c>
      <c r="H5" s="74">
        <v>8500</v>
      </c>
      <c r="I5" s="74">
        <f t="shared" si="0"/>
        <v>161500</v>
      </c>
      <c r="J5" s="74">
        <v>110000</v>
      </c>
      <c r="K5" s="74">
        <f t="shared" si="1"/>
        <v>51500</v>
      </c>
      <c r="L5" s="122">
        <v>0.65</v>
      </c>
      <c r="M5" s="32" t="s">
        <v>315</v>
      </c>
      <c r="N5" s="32"/>
      <c r="O5" s="32"/>
      <c r="P5" s="32"/>
      <c r="Q5" s="32"/>
      <c r="R5" s="32"/>
      <c r="S5" s="32"/>
      <c r="T5" s="32"/>
      <c r="U5" s="32"/>
    </row>
    <row r="6" spans="1:21">
      <c r="A6" s="32" t="s">
        <v>316</v>
      </c>
      <c r="B6" s="32" t="s">
        <v>317</v>
      </c>
      <c r="C6" s="32" t="s">
        <v>83</v>
      </c>
      <c r="D6" s="32" t="s">
        <v>84</v>
      </c>
      <c r="E6" s="32" t="s">
        <v>318</v>
      </c>
      <c r="F6" s="74">
        <v>180000</v>
      </c>
      <c r="G6" s="74">
        <v>170000</v>
      </c>
      <c r="H6" s="74">
        <v>8500</v>
      </c>
      <c r="I6" s="74">
        <f t="shared" si="0"/>
        <v>161500</v>
      </c>
      <c r="J6" s="74">
        <v>145000</v>
      </c>
      <c r="K6" s="74">
        <f t="shared" si="1"/>
        <v>16500</v>
      </c>
      <c r="L6" s="122">
        <v>0.94</v>
      </c>
      <c r="M6" s="32" t="s">
        <v>319</v>
      </c>
      <c r="N6" s="32"/>
      <c r="O6" s="32"/>
      <c r="P6" s="32"/>
      <c r="Q6" s="32"/>
      <c r="R6" s="32"/>
      <c r="S6" s="32"/>
      <c r="T6" s="32"/>
      <c r="U6" s="32"/>
    </row>
    <row r="7" spans="1:21">
      <c r="A7" s="32" t="s">
        <v>320</v>
      </c>
      <c r="B7" s="32" t="s">
        <v>321</v>
      </c>
      <c r="C7" s="32" t="s">
        <v>83</v>
      </c>
      <c r="D7" s="32" t="s">
        <v>84</v>
      </c>
      <c r="E7" s="32" t="s">
        <v>154</v>
      </c>
      <c r="F7" s="74">
        <v>210000</v>
      </c>
      <c r="G7" s="74">
        <v>185000</v>
      </c>
      <c r="H7" s="74">
        <v>9250</v>
      </c>
      <c r="I7" s="74">
        <f t="shared" si="0"/>
        <v>175750</v>
      </c>
      <c r="J7" s="74">
        <v>120000</v>
      </c>
      <c r="K7" s="74">
        <f t="shared" si="1"/>
        <v>55750</v>
      </c>
      <c r="L7" s="122">
        <v>0.88</v>
      </c>
      <c r="M7" s="32" t="s">
        <v>322</v>
      </c>
      <c r="N7" s="32"/>
      <c r="O7" s="32"/>
      <c r="P7" s="32"/>
      <c r="Q7" s="32"/>
      <c r="R7" s="32"/>
      <c r="S7" s="32"/>
      <c r="T7" s="32"/>
      <c r="U7" s="32"/>
    </row>
    <row r="8" spans="1:21">
      <c r="A8" s="32" t="s">
        <v>323</v>
      </c>
      <c r="B8" s="32" t="s">
        <v>187</v>
      </c>
      <c r="C8" s="32" t="s">
        <v>90</v>
      </c>
      <c r="D8" s="32" t="s">
        <v>91</v>
      </c>
      <c r="E8" s="32" t="s">
        <v>186</v>
      </c>
      <c r="F8" s="74">
        <v>620000</v>
      </c>
      <c r="G8" s="74">
        <v>620000</v>
      </c>
      <c r="H8" s="74">
        <v>31000</v>
      </c>
      <c r="I8" s="74">
        <f t="shared" si="0"/>
        <v>589000</v>
      </c>
      <c r="J8" s="74">
        <v>570000</v>
      </c>
      <c r="K8" s="74">
        <f t="shared" si="1"/>
        <v>19000</v>
      </c>
      <c r="L8" s="122">
        <v>1</v>
      </c>
      <c r="M8" s="32" t="s">
        <v>324</v>
      </c>
      <c r="N8" s="32"/>
      <c r="O8" s="32"/>
      <c r="P8" s="32"/>
      <c r="Q8" s="32"/>
      <c r="R8" s="32"/>
      <c r="S8" s="32"/>
      <c r="T8" s="32"/>
      <c r="U8" s="32"/>
    </row>
    <row r="9" spans="1:21">
      <c r="A9" s="32" t="s">
        <v>325</v>
      </c>
      <c r="B9" s="32" t="s">
        <v>326</v>
      </c>
      <c r="C9" s="32" t="s">
        <v>90</v>
      </c>
      <c r="D9" s="32" t="s">
        <v>91</v>
      </c>
      <c r="E9" s="32" t="s">
        <v>327</v>
      </c>
      <c r="F9" s="74">
        <v>280000</v>
      </c>
      <c r="G9" s="74">
        <v>280000</v>
      </c>
      <c r="H9" s="74">
        <v>14000</v>
      </c>
      <c r="I9" s="74">
        <f t="shared" si="0"/>
        <v>266000</v>
      </c>
      <c r="J9" s="74">
        <v>250000</v>
      </c>
      <c r="K9" s="74">
        <f t="shared" si="1"/>
        <v>16000</v>
      </c>
      <c r="L9" s="122">
        <v>1</v>
      </c>
      <c r="M9" s="32" t="s">
        <v>328</v>
      </c>
      <c r="N9" s="32"/>
      <c r="O9" s="32"/>
      <c r="P9" s="32"/>
      <c r="Q9" s="32"/>
      <c r="R9" s="32"/>
      <c r="S9" s="32"/>
      <c r="T9" s="32"/>
      <c r="U9" s="32"/>
    </row>
    <row r="10" spans="1:21">
      <c r="A10" s="32" t="s">
        <v>329</v>
      </c>
      <c r="B10" s="32" t="s">
        <v>204</v>
      </c>
      <c r="C10" s="32" t="s">
        <v>97</v>
      </c>
      <c r="D10" s="32" t="s">
        <v>98</v>
      </c>
      <c r="E10" s="32" t="s">
        <v>203</v>
      </c>
      <c r="F10" s="74">
        <v>390000</v>
      </c>
      <c r="G10" s="74">
        <v>165000</v>
      </c>
      <c r="H10" s="74">
        <v>8250</v>
      </c>
      <c r="I10" s="74">
        <f t="shared" si="0"/>
        <v>156750</v>
      </c>
      <c r="J10" s="74">
        <v>100000</v>
      </c>
      <c r="K10" s="74">
        <f t="shared" si="1"/>
        <v>56750</v>
      </c>
      <c r="L10" s="122">
        <v>0.42</v>
      </c>
      <c r="M10" s="32" t="s">
        <v>315</v>
      </c>
      <c r="N10" s="32"/>
      <c r="O10" s="32"/>
      <c r="P10" s="32"/>
      <c r="Q10" s="32"/>
      <c r="R10" s="32"/>
      <c r="S10" s="32"/>
      <c r="T10" s="32"/>
      <c r="U10" s="32"/>
    </row>
    <row r="11" spans="1:21">
      <c r="A11" s="32" t="s">
        <v>330</v>
      </c>
      <c r="B11" s="32" t="s">
        <v>331</v>
      </c>
      <c r="C11" s="32" t="s">
        <v>97</v>
      </c>
      <c r="D11" s="32" t="s">
        <v>98</v>
      </c>
      <c r="E11" s="32" t="s">
        <v>159</v>
      </c>
      <c r="F11" s="74">
        <v>245000</v>
      </c>
      <c r="G11" s="74">
        <v>90000</v>
      </c>
      <c r="H11" s="74">
        <v>4500</v>
      </c>
      <c r="I11" s="74">
        <f t="shared" si="0"/>
        <v>85500</v>
      </c>
      <c r="J11" s="74">
        <v>45000</v>
      </c>
      <c r="K11" s="74">
        <f t="shared" si="1"/>
        <v>40500</v>
      </c>
      <c r="L11" s="122">
        <v>0.37</v>
      </c>
      <c r="M11" s="32" t="s">
        <v>332</v>
      </c>
      <c r="N11" s="32"/>
      <c r="O11" s="32"/>
      <c r="P11" s="32"/>
      <c r="Q11" s="32"/>
      <c r="R11" s="32"/>
      <c r="S11" s="32"/>
      <c r="T11" s="32"/>
      <c r="U11" s="32"/>
    </row>
    <row r="12" spans="1:21">
      <c r="A12" s="32" t="s">
        <v>333</v>
      </c>
      <c r="B12" s="32" t="s">
        <v>334</v>
      </c>
      <c r="C12" s="32" t="s">
        <v>104</v>
      </c>
      <c r="D12" s="32" t="s">
        <v>105</v>
      </c>
      <c r="E12" s="32" t="s">
        <v>335</v>
      </c>
      <c r="F12" s="74">
        <v>260000</v>
      </c>
      <c r="G12" s="74">
        <v>80000</v>
      </c>
      <c r="H12" s="74">
        <v>4000</v>
      </c>
      <c r="I12" s="74">
        <f t="shared" si="0"/>
        <v>76000</v>
      </c>
      <c r="J12" s="74">
        <v>30000</v>
      </c>
      <c r="K12" s="74">
        <f t="shared" si="1"/>
        <v>46000</v>
      </c>
      <c r="L12" s="122">
        <v>0.31</v>
      </c>
      <c r="M12" s="32" t="s">
        <v>336</v>
      </c>
      <c r="N12" s="32"/>
      <c r="O12" s="32"/>
      <c r="P12" s="32"/>
      <c r="Q12" s="32"/>
      <c r="R12" s="32"/>
      <c r="S12" s="32"/>
      <c r="T12" s="32"/>
      <c r="U12" s="32"/>
    </row>
    <row r="13" spans="1:21">
      <c r="A13" s="32"/>
      <c r="B13" s="32"/>
      <c r="C13" s="32"/>
      <c r="D13" s="32"/>
      <c r="E13" s="32"/>
      <c r="F13" s="74"/>
      <c r="G13" s="74"/>
      <c r="H13" s="74"/>
      <c r="I13" s="74">
        <f t="shared" si="0"/>
        <v>0</v>
      </c>
      <c r="J13" s="74"/>
      <c r="K13" s="74">
        <f t="shared" si="1"/>
        <v>0</v>
      </c>
      <c r="L13" s="122"/>
      <c r="M13" s="32"/>
      <c r="N13" s="32"/>
      <c r="O13" s="32"/>
      <c r="P13" s="32"/>
      <c r="Q13" s="32"/>
      <c r="R13" s="32"/>
      <c r="S13" s="32"/>
      <c r="T13" s="32"/>
      <c r="U13" s="32"/>
    </row>
    <row r="14" spans="1:21">
      <c r="A14" s="32"/>
      <c r="B14" s="32"/>
      <c r="C14" s="32"/>
      <c r="D14" s="32"/>
      <c r="E14" s="32"/>
      <c r="F14" s="74"/>
      <c r="G14" s="74"/>
      <c r="H14" s="74"/>
      <c r="I14" s="74">
        <f t="shared" si="0"/>
        <v>0</v>
      </c>
      <c r="J14" s="74"/>
      <c r="K14" s="74">
        <f t="shared" si="1"/>
        <v>0</v>
      </c>
      <c r="L14" s="122"/>
      <c r="M14" s="32"/>
      <c r="N14" s="32"/>
      <c r="O14" s="32"/>
      <c r="P14" s="32"/>
      <c r="Q14" s="32"/>
      <c r="R14" s="32"/>
      <c r="S14" s="32"/>
      <c r="T14" s="32"/>
      <c r="U14" s="32"/>
    </row>
    <row r="15" spans="1:21">
      <c r="A15" s="32"/>
      <c r="B15" s="32"/>
      <c r="C15" s="32"/>
      <c r="D15" s="32"/>
      <c r="E15" s="32"/>
      <c r="F15" s="74"/>
      <c r="G15" s="74"/>
      <c r="H15" s="74"/>
      <c r="I15" s="74">
        <f t="shared" si="0"/>
        <v>0</v>
      </c>
      <c r="J15" s="74"/>
      <c r="K15" s="74">
        <f t="shared" si="1"/>
        <v>0</v>
      </c>
      <c r="L15" s="122"/>
      <c r="M15" s="32"/>
      <c r="N15" s="32"/>
      <c r="O15" s="32"/>
      <c r="P15" s="32"/>
      <c r="Q15" s="32"/>
      <c r="R15" s="32"/>
      <c r="S15" s="32"/>
      <c r="T15" s="32"/>
      <c r="U15" s="32"/>
    </row>
    <row r="16" spans="1:21">
      <c r="A16" s="32"/>
      <c r="B16" s="32"/>
      <c r="C16" s="32"/>
      <c r="D16" s="32"/>
      <c r="E16" s="32"/>
      <c r="F16" s="74"/>
      <c r="G16" s="74"/>
      <c r="H16" s="74"/>
      <c r="I16" s="74">
        <f t="shared" si="0"/>
        <v>0</v>
      </c>
      <c r="J16" s="74"/>
      <c r="K16" s="74">
        <f t="shared" si="1"/>
        <v>0</v>
      </c>
      <c r="L16" s="122"/>
      <c r="M16" s="32"/>
      <c r="N16" s="32"/>
      <c r="O16" s="32"/>
      <c r="P16" s="32"/>
      <c r="Q16" s="32"/>
      <c r="R16" s="32"/>
      <c r="S16" s="32"/>
      <c r="T16" s="32"/>
      <c r="U16" s="32"/>
    </row>
    <row r="17" spans="1:21">
      <c r="A17" s="32"/>
      <c r="B17" s="32"/>
      <c r="C17" s="32"/>
      <c r="D17" s="32"/>
      <c r="E17" s="32"/>
      <c r="F17" s="74"/>
      <c r="G17" s="74"/>
      <c r="H17" s="74"/>
      <c r="I17" s="74">
        <f t="shared" si="0"/>
        <v>0</v>
      </c>
      <c r="J17" s="74"/>
      <c r="K17" s="74">
        <f t="shared" si="1"/>
        <v>0</v>
      </c>
      <c r="L17" s="122"/>
      <c r="M17" s="32"/>
      <c r="N17" s="32"/>
      <c r="O17" s="32"/>
      <c r="P17" s="32"/>
      <c r="Q17" s="32"/>
      <c r="R17" s="32"/>
      <c r="S17" s="32"/>
      <c r="T17" s="32"/>
      <c r="U17" s="32"/>
    </row>
    <row r="18" spans="1:21">
      <c r="A18" s="32"/>
      <c r="B18" s="32"/>
      <c r="C18" s="32"/>
      <c r="D18" s="32"/>
      <c r="E18" s="32"/>
      <c r="F18" s="74"/>
      <c r="G18" s="74"/>
      <c r="H18" s="74"/>
      <c r="I18" s="74">
        <f t="shared" si="0"/>
        <v>0</v>
      </c>
      <c r="J18" s="74"/>
      <c r="K18" s="74">
        <f t="shared" si="1"/>
        <v>0</v>
      </c>
      <c r="L18" s="122"/>
      <c r="M18" s="32"/>
      <c r="N18" s="32"/>
      <c r="O18" s="32"/>
      <c r="P18" s="32"/>
      <c r="Q18" s="32"/>
      <c r="R18" s="32"/>
      <c r="S18" s="32"/>
      <c r="T18" s="32"/>
      <c r="U18" s="32"/>
    </row>
    <row r="19" spans="1:21">
      <c r="A19" s="32"/>
      <c r="B19" s="32"/>
      <c r="C19" s="32"/>
      <c r="D19" s="32"/>
      <c r="E19" s="32"/>
      <c r="F19" s="74"/>
      <c r="G19" s="74"/>
      <c r="H19" s="74"/>
      <c r="I19" s="74">
        <f t="shared" si="0"/>
        <v>0</v>
      </c>
      <c r="J19" s="74"/>
      <c r="K19" s="74">
        <f t="shared" si="1"/>
        <v>0</v>
      </c>
      <c r="L19" s="122"/>
      <c r="M19" s="32"/>
      <c r="N19" s="32"/>
      <c r="O19" s="32"/>
      <c r="P19" s="32"/>
      <c r="Q19" s="32"/>
      <c r="R19" s="32"/>
      <c r="S19" s="32"/>
      <c r="T19" s="32"/>
      <c r="U19" s="32"/>
    </row>
    <row r="20" spans="1:21">
      <c r="A20" s="32"/>
      <c r="B20" s="32"/>
      <c r="C20" s="32"/>
      <c r="D20" s="32"/>
      <c r="E20" s="32"/>
      <c r="F20" s="74"/>
      <c r="G20" s="74"/>
      <c r="H20" s="74"/>
      <c r="I20" s="74">
        <f t="shared" si="0"/>
        <v>0</v>
      </c>
      <c r="J20" s="74"/>
      <c r="K20" s="74">
        <f t="shared" si="1"/>
        <v>0</v>
      </c>
      <c r="L20" s="122"/>
      <c r="M20" s="32"/>
      <c r="N20" s="32"/>
      <c r="O20" s="32"/>
      <c r="P20" s="32"/>
      <c r="Q20" s="32"/>
      <c r="R20" s="32"/>
      <c r="S20" s="32"/>
      <c r="T20" s="32"/>
      <c r="U20" s="32"/>
    </row>
    <row r="21" spans="1:21">
      <c r="A21" s="32"/>
      <c r="B21" s="32"/>
      <c r="C21" s="32"/>
      <c r="D21" s="32"/>
      <c r="E21" s="32"/>
      <c r="F21" s="74"/>
      <c r="G21" s="74"/>
      <c r="H21" s="74"/>
      <c r="I21" s="74">
        <f t="shared" si="0"/>
        <v>0</v>
      </c>
      <c r="J21" s="74"/>
      <c r="K21" s="74">
        <f t="shared" si="1"/>
        <v>0</v>
      </c>
      <c r="L21" s="122"/>
      <c r="M21" s="32"/>
      <c r="N21" s="32"/>
      <c r="O21" s="32"/>
      <c r="P21" s="32"/>
      <c r="Q21" s="32"/>
      <c r="R21" s="32"/>
      <c r="S21" s="32"/>
      <c r="T21" s="32"/>
      <c r="U21" s="32"/>
    </row>
    <row r="22" spans="1:21">
      <c r="A22" s="32"/>
      <c r="B22" s="32"/>
      <c r="C22" s="32"/>
      <c r="D22" s="32"/>
      <c r="E22" s="32"/>
      <c r="F22" s="74"/>
      <c r="G22" s="74"/>
      <c r="H22" s="74"/>
      <c r="I22" s="74">
        <f t="shared" si="0"/>
        <v>0</v>
      </c>
      <c r="J22" s="74"/>
      <c r="K22" s="74">
        <f t="shared" si="1"/>
        <v>0</v>
      </c>
      <c r="L22" s="122"/>
      <c r="M22" s="32"/>
      <c r="N22" s="32"/>
      <c r="O22" s="32"/>
      <c r="P22" s="32"/>
      <c r="Q22" s="32"/>
      <c r="R22" s="32"/>
      <c r="S22" s="32"/>
      <c r="T22" s="32"/>
      <c r="U22" s="32"/>
    </row>
    <row r="23" spans="1:21">
      <c r="A23" s="32"/>
      <c r="B23" s="32"/>
      <c r="C23" s="32"/>
      <c r="D23" s="32"/>
      <c r="E23" s="32"/>
      <c r="F23" s="74"/>
      <c r="G23" s="74"/>
      <c r="H23" s="74"/>
      <c r="I23" s="74">
        <f t="shared" si="0"/>
        <v>0</v>
      </c>
      <c r="J23" s="74"/>
      <c r="K23" s="74">
        <f t="shared" si="1"/>
        <v>0</v>
      </c>
      <c r="L23" s="122"/>
      <c r="M23" s="32"/>
      <c r="N23" s="32"/>
      <c r="O23" s="32"/>
      <c r="P23" s="32"/>
      <c r="Q23" s="32"/>
      <c r="R23" s="32"/>
      <c r="S23" s="32"/>
      <c r="T23" s="32"/>
      <c r="U23" s="32"/>
    </row>
    <row r="24" spans="1:21">
      <c r="A24" s="32"/>
      <c r="B24" s="32"/>
      <c r="C24" s="32"/>
      <c r="D24" s="32"/>
      <c r="E24" s="32"/>
      <c r="F24" s="74"/>
      <c r="G24" s="74"/>
      <c r="H24" s="74"/>
      <c r="I24" s="74">
        <f t="shared" si="0"/>
        <v>0</v>
      </c>
      <c r="J24" s="74"/>
      <c r="K24" s="74">
        <f t="shared" si="1"/>
        <v>0</v>
      </c>
      <c r="L24" s="122"/>
      <c r="M24" s="32"/>
      <c r="N24" s="32"/>
      <c r="O24" s="32"/>
      <c r="P24" s="32"/>
      <c r="Q24" s="32"/>
      <c r="R24" s="32"/>
      <c r="S24" s="32"/>
      <c r="T24" s="32"/>
      <c r="U24" s="32"/>
    </row>
    <row r="25" spans="1:21">
      <c r="A25" s="32"/>
      <c r="B25" s="32"/>
      <c r="C25" s="32"/>
      <c r="D25" s="32"/>
      <c r="E25" s="32"/>
      <c r="F25" s="74"/>
      <c r="G25" s="74"/>
      <c r="H25" s="74"/>
      <c r="I25" s="74">
        <f t="shared" si="0"/>
        <v>0</v>
      </c>
      <c r="J25" s="74"/>
      <c r="K25" s="74">
        <f t="shared" si="1"/>
        <v>0</v>
      </c>
      <c r="L25" s="122"/>
      <c r="M25" s="32"/>
      <c r="N25" s="32"/>
      <c r="O25" s="32"/>
      <c r="P25" s="32"/>
      <c r="Q25" s="32"/>
      <c r="R25" s="32"/>
      <c r="S25" s="32"/>
      <c r="T25" s="32"/>
      <c r="U25" s="32"/>
    </row>
    <row r="26" spans="1:21">
      <c r="A26" s="32"/>
      <c r="B26" s="32"/>
      <c r="C26" s="32"/>
      <c r="D26" s="32"/>
      <c r="E26" s="32"/>
      <c r="F26" s="74"/>
      <c r="G26" s="74"/>
      <c r="H26" s="74"/>
      <c r="I26" s="74">
        <f t="shared" si="0"/>
        <v>0</v>
      </c>
      <c r="J26" s="74"/>
      <c r="K26" s="74">
        <f t="shared" si="1"/>
        <v>0</v>
      </c>
      <c r="L26" s="122"/>
      <c r="M26" s="32"/>
      <c r="N26" s="32"/>
      <c r="O26" s="32"/>
      <c r="P26" s="32"/>
      <c r="Q26" s="32"/>
      <c r="R26" s="32"/>
      <c r="S26" s="32"/>
      <c r="T26" s="32"/>
      <c r="U26" s="32"/>
    </row>
    <row r="27" spans="1:21">
      <c r="A27" s="32"/>
      <c r="B27" s="32"/>
      <c r="C27" s="32"/>
      <c r="D27" s="32"/>
      <c r="E27" s="32"/>
      <c r="F27" s="74"/>
      <c r="G27" s="74"/>
      <c r="H27" s="74"/>
      <c r="I27" s="74">
        <f t="shared" si="0"/>
        <v>0</v>
      </c>
      <c r="J27" s="74"/>
      <c r="K27" s="74">
        <f t="shared" si="1"/>
        <v>0</v>
      </c>
      <c r="L27" s="122"/>
      <c r="M27" s="32"/>
      <c r="N27" s="32"/>
      <c r="O27" s="32"/>
      <c r="P27" s="32"/>
      <c r="Q27" s="32"/>
      <c r="R27" s="32"/>
      <c r="S27" s="32"/>
      <c r="T27" s="32"/>
      <c r="U27" s="32"/>
    </row>
    <row r="28" spans="1:21">
      <c r="A28" s="32"/>
      <c r="B28" s="32"/>
      <c r="C28" s="32"/>
      <c r="D28" s="32"/>
      <c r="E28" s="32"/>
      <c r="F28" s="74"/>
      <c r="G28" s="74"/>
      <c r="H28" s="74"/>
      <c r="I28" s="74">
        <f t="shared" si="0"/>
        <v>0</v>
      </c>
      <c r="J28" s="74"/>
      <c r="K28" s="74">
        <f t="shared" si="1"/>
        <v>0</v>
      </c>
      <c r="L28" s="122"/>
      <c r="M28" s="32"/>
      <c r="N28" s="32"/>
      <c r="O28" s="32"/>
      <c r="P28" s="32"/>
      <c r="Q28" s="32"/>
      <c r="R28" s="32"/>
      <c r="S28" s="32"/>
      <c r="T28" s="32"/>
      <c r="U28" s="32"/>
    </row>
    <row r="29" spans="1:21">
      <c r="A29" s="32"/>
      <c r="B29" s="32"/>
      <c r="C29" s="32"/>
      <c r="D29" s="32"/>
      <c r="E29" s="32"/>
      <c r="F29" s="74"/>
      <c r="G29" s="74"/>
      <c r="H29" s="74"/>
      <c r="I29" s="74">
        <f t="shared" si="0"/>
        <v>0</v>
      </c>
      <c r="J29" s="74"/>
      <c r="K29" s="74">
        <f t="shared" si="1"/>
        <v>0</v>
      </c>
      <c r="L29" s="122"/>
      <c r="M29" s="32"/>
      <c r="N29" s="32"/>
      <c r="O29" s="32"/>
      <c r="P29" s="32"/>
      <c r="Q29" s="32"/>
      <c r="R29" s="32"/>
      <c r="S29" s="32"/>
      <c r="T29" s="32"/>
      <c r="U29" s="32"/>
    </row>
    <row r="30" spans="1:21">
      <c r="A30" s="32"/>
      <c r="B30" s="32"/>
      <c r="C30" s="32"/>
      <c r="D30" s="32"/>
      <c r="E30" s="32"/>
      <c r="F30" s="74"/>
      <c r="G30" s="74"/>
      <c r="H30" s="74"/>
      <c r="I30" s="74">
        <f t="shared" si="0"/>
        <v>0</v>
      </c>
      <c r="J30" s="74"/>
      <c r="K30" s="74">
        <f t="shared" si="1"/>
        <v>0</v>
      </c>
      <c r="L30" s="122"/>
      <c r="M30" s="32"/>
      <c r="N30" s="32"/>
      <c r="O30" s="32"/>
      <c r="P30" s="32"/>
      <c r="Q30" s="32"/>
      <c r="R30" s="32"/>
      <c r="S30" s="32"/>
      <c r="T30" s="32"/>
      <c r="U30" s="32"/>
    </row>
    <row r="31" spans="1:21">
      <c r="A31" s="32"/>
      <c r="B31" s="32"/>
      <c r="C31" s="32"/>
      <c r="D31" s="32"/>
      <c r="E31" s="32"/>
      <c r="F31" s="74"/>
      <c r="G31" s="74"/>
      <c r="H31" s="74"/>
      <c r="I31" s="74">
        <f t="shared" si="0"/>
        <v>0</v>
      </c>
      <c r="J31" s="74"/>
      <c r="K31" s="74">
        <f t="shared" si="1"/>
        <v>0</v>
      </c>
      <c r="L31" s="122"/>
      <c r="M31" s="32"/>
      <c r="N31" s="32"/>
      <c r="O31" s="32"/>
      <c r="P31" s="32"/>
      <c r="Q31" s="32"/>
      <c r="R31" s="32"/>
      <c r="S31" s="32"/>
      <c r="T31" s="32"/>
      <c r="U31" s="32"/>
    </row>
    <row r="32" spans="1:21">
      <c r="A32" s="32"/>
      <c r="B32" s="32"/>
      <c r="C32" s="32"/>
      <c r="D32" s="32"/>
      <c r="E32" s="32"/>
      <c r="F32" s="74"/>
      <c r="G32" s="74"/>
      <c r="H32" s="74"/>
      <c r="I32" s="74">
        <f t="shared" si="0"/>
        <v>0</v>
      </c>
      <c r="J32" s="74"/>
      <c r="K32" s="74">
        <f t="shared" si="1"/>
        <v>0</v>
      </c>
      <c r="L32" s="122"/>
      <c r="M32" s="32"/>
      <c r="N32" s="32"/>
      <c r="O32" s="32"/>
      <c r="P32" s="32"/>
      <c r="Q32" s="32"/>
      <c r="R32" s="32"/>
      <c r="S32" s="32"/>
      <c r="T32" s="32"/>
      <c r="U32" s="32"/>
    </row>
    <row r="33" spans="1:21">
      <c r="A33" s="32"/>
      <c r="B33" s="32"/>
      <c r="C33" s="32"/>
      <c r="D33" s="32"/>
      <c r="E33" s="32"/>
      <c r="F33" s="74"/>
      <c r="G33" s="74"/>
      <c r="H33" s="74"/>
      <c r="I33" s="74">
        <f t="shared" si="0"/>
        <v>0</v>
      </c>
      <c r="J33" s="74"/>
      <c r="K33" s="74">
        <f t="shared" si="1"/>
        <v>0</v>
      </c>
      <c r="L33" s="122"/>
      <c r="M33" s="32"/>
      <c r="N33" s="32"/>
      <c r="O33" s="32"/>
      <c r="P33" s="32"/>
      <c r="Q33" s="32"/>
      <c r="R33" s="32"/>
      <c r="S33" s="32"/>
      <c r="T33" s="32"/>
      <c r="U33" s="32"/>
    </row>
    <row r="34" spans="1:21">
      <c r="A34" s="32"/>
      <c r="B34" s="32"/>
      <c r="C34" s="32"/>
      <c r="D34" s="32"/>
      <c r="E34" s="32"/>
      <c r="F34" s="74"/>
      <c r="G34" s="74"/>
      <c r="H34" s="74"/>
      <c r="I34" s="74">
        <f t="shared" si="0"/>
        <v>0</v>
      </c>
      <c r="J34" s="74"/>
      <c r="K34" s="74">
        <f t="shared" si="1"/>
        <v>0</v>
      </c>
      <c r="L34" s="122"/>
      <c r="M34" s="32"/>
      <c r="N34" s="32"/>
      <c r="O34" s="32"/>
      <c r="P34" s="32"/>
      <c r="Q34" s="32"/>
      <c r="R34" s="32"/>
      <c r="S34" s="32"/>
      <c r="T34" s="32"/>
      <c r="U34" s="32"/>
    </row>
    <row r="35" spans="1:21">
      <c r="A35" s="32"/>
      <c r="B35" s="32"/>
      <c r="C35" s="32"/>
      <c r="D35" s="32"/>
      <c r="E35" s="32"/>
      <c r="F35" s="74"/>
      <c r="G35" s="74"/>
      <c r="H35" s="74"/>
      <c r="I35" s="74">
        <f t="shared" si="0"/>
        <v>0</v>
      </c>
      <c r="J35" s="74"/>
      <c r="K35" s="74">
        <f t="shared" si="1"/>
        <v>0</v>
      </c>
      <c r="L35" s="122"/>
      <c r="M35" s="32"/>
      <c r="N35" s="32"/>
      <c r="O35" s="32"/>
      <c r="P35" s="32"/>
      <c r="Q35" s="32"/>
      <c r="R35" s="32"/>
      <c r="S35" s="32"/>
      <c r="T35" s="32"/>
      <c r="U35" s="32"/>
    </row>
    <row r="36" spans="1:21">
      <c r="A36" s="32"/>
      <c r="B36" s="32"/>
      <c r="C36" s="32"/>
      <c r="D36" s="32"/>
      <c r="E36" s="32"/>
      <c r="F36" s="74"/>
      <c r="G36" s="74"/>
      <c r="H36" s="74"/>
      <c r="I36" s="74">
        <f t="shared" ref="I36:I67" si="2">G36-H36</f>
        <v>0</v>
      </c>
      <c r="J36" s="74"/>
      <c r="K36" s="74">
        <f t="shared" ref="K36:K67" si="3">I36-J36</f>
        <v>0</v>
      </c>
      <c r="L36" s="122"/>
      <c r="M36" s="32"/>
      <c r="N36" s="32"/>
      <c r="O36" s="32"/>
      <c r="P36" s="32"/>
      <c r="Q36" s="32"/>
      <c r="R36" s="32"/>
      <c r="S36" s="32"/>
      <c r="T36" s="32"/>
      <c r="U36" s="32"/>
    </row>
    <row r="37" spans="1:21">
      <c r="A37" s="32"/>
      <c r="B37" s="32"/>
      <c r="C37" s="32"/>
      <c r="D37" s="32"/>
      <c r="E37" s="32"/>
      <c r="F37" s="74"/>
      <c r="G37" s="74"/>
      <c r="H37" s="74"/>
      <c r="I37" s="74">
        <f t="shared" si="2"/>
        <v>0</v>
      </c>
      <c r="J37" s="74"/>
      <c r="K37" s="74">
        <f t="shared" si="3"/>
        <v>0</v>
      </c>
      <c r="L37" s="122"/>
      <c r="M37" s="32"/>
      <c r="N37" s="32"/>
      <c r="O37" s="32"/>
      <c r="P37" s="32"/>
      <c r="Q37" s="32"/>
      <c r="R37" s="32"/>
      <c r="S37" s="32"/>
      <c r="T37" s="32"/>
      <c r="U37" s="32"/>
    </row>
    <row r="38" spans="1:21">
      <c r="A38" s="32"/>
      <c r="B38" s="32"/>
      <c r="C38" s="32"/>
      <c r="D38" s="32"/>
      <c r="E38" s="32"/>
      <c r="F38" s="74"/>
      <c r="G38" s="74"/>
      <c r="H38" s="74"/>
      <c r="I38" s="74">
        <f t="shared" si="2"/>
        <v>0</v>
      </c>
      <c r="J38" s="74"/>
      <c r="K38" s="74">
        <f t="shared" si="3"/>
        <v>0</v>
      </c>
      <c r="L38" s="122"/>
      <c r="M38" s="32"/>
      <c r="N38" s="32"/>
      <c r="O38" s="32"/>
      <c r="P38" s="32"/>
      <c r="Q38" s="32"/>
      <c r="R38" s="32"/>
      <c r="S38" s="32"/>
      <c r="T38" s="32"/>
      <c r="U38" s="32"/>
    </row>
    <row r="39" spans="1:21">
      <c r="A39" s="32"/>
      <c r="B39" s="32"/>
      <c r="C39" s="32"/>
      <c r="D39" s="32"/>
      <c r="E39" s="32"/>
      <c r="F39" s="74"/>
      <c r="G39" s="74"/>
      <c r="H39" s="74"/>
      <c r="I39" s="74">
        <f t="shared" si="2"/>
        <v>0</v>
      </c>
      <c r="J39" s="74"/>
      <c r="K39" s="74">
        <f t="shared" si="3"/>
        <v>0</v>
      </c>
      <c r="L39" s="122"/>
      <c r="M39" s="32"/>
      <c r="N39" s="32"/>
      <c r="O39" s="32"/>
      <c r="P39" s="32"/>
      <c r="Q39" s="32"/>
      <c r="R39" s="32"/>
      <c r="S39" s="32"/>
      <c r="T39" s="32"/>
      <c r="U39" s="32"/>
    </row>
    <row r="40" spans="1:21">
      <c r="A40" s="32"/>
      <c r="B40" s="32"/>
      <c r="C40" s="32"/>
      <c r="D40" s="32"/>
      <c r="E40" s="32"/>
      <c r="F40" s="74"/>
      <c r="G40" s="74"/>
      <c r="H40" s="74"/>
      <c r="I40" s="74">
        <f t="shared" si="2"/>
        <v>0</v>
      </c>
      <c r="J40" s="74"/>
      <c r="K40" s="74">
        <f t="shared" si="3"/>
        <v>0</v>
      </c>
      <c r="L40" s="122"/>
      <c r="M40" s="32"/>
      <c r="N40" s="32"/>
      <c r="O40" s="32"/>
      <c r="P40" s="32"/>
      <c r="Q40" s="32"/>
      <c r="R40" s="32"/>
      <c r="S40" s="32"/>
      <c r="T40" s="32"/>
      <c r="U40" s="32"/>
    </row>
    <row r="41" spans="1:21">
      <c r="A41" s="32"/>
      <c r="B41" s="32"/>
      <c r="C41" s="32"/>
      <c r="D41" s="32"/>
      <c r="E41" s="32"/>
      <c r="F41" s="74"/>
      <c r="G41" s="74"/>
      <c r="H41" s="74"/>
      <c r="I41" s="74">
        <f t="shared" si="2"/>
        <v>0</v>
      </c>
      <c r="J41" s="74"/>
      <c r="K41" s="74">
        <f t="shared" si="3"/>
        <v>0</v>
      </c>
      <c r="L41" s="122"/>
      <c r="M41" s="32"/>
      <c r="N41" s="32"/>
      <c r="O41" s="32"/>
      <c r="P41" s="32"/>
      <c r="Q41" s="32"/>
      <c r="R41" s="32"/>
      <c r="S41" s="32"/>
      <c r="T41" s="32"/>
      <c r="U41" s="32"/>
    </row>
    <row r="42" spans="1:21">
      <c r="A42" s="32"/>
      <c r="B42" s="32"/>
      <c r="C42" s="32"/>
      <c r="D42" s="32"/>
      <c r="E42" s="32"/>
      <c r="F42" s="74"/>
      <c r="G42" s="74"/>
      <c r="H42" s="74"/>
      <c r="I42" s="74">
        <f t="shared" si="2"/>
        <v>0</v>
      </c>
      <c r="J42" s="74"/>
      <c r="K42" s="74">
        <f t="shared" si="3"/>
        <v>0</v>
      </c>
      <c r="L42" s="122"/>
      <c r="M42" s="32"/>
      <c r="N42" s="32"/>
      <c r="O42" s="32"/>
      <c r="P42" s="32"/>
      <c r="Q42" s="32"/>
      <c r="R42" s="32"/>
      <c r="S42" s="32"/>
      <c r="T42" s="32"/>
      <c r="U42" s="32"/>
    </row>
    <row r="43" spans="1:21">
      <c r="A43" s="32"/>
      <c r="B43" s="32"/>
      <c r="C43" s="32"/>
      <c r="D43" s="32"/>
      <c r="E43" s="32"/>
      <c r="F43" s="74"/>
      <c r="G43" s="74"/>
      <c r="H43" s="74"/>
      <c r="I43" s="74">
        <f t="shared" si="2"/>
        <v>0</v>
      </c>
      <c r="J43" s="74"/>
      <c r="K43" s="74">
        <f t="shared" si="3"/>
        <v>0</v>
      </c>
      <c r="L43" s="122"/>
      <c r="M43" s="32"/>
      <c r="N43" s="32"/>
      <c r="O43" s="32"/>
      <c r="P43" s="32"/>
      <c r="Q43" s="32"/>
      <c r="R43" s="32"/>
      <c r="S43" s="32"/>
      <c r="T43" s="32"/>
      <c r="U43" s="32"/>
    </row>
    <row r="44" spans="1:21">
      <c r="A44" s="32"/>
      <c r="B44" s="32"/>
      <c r="C44" s="32"/>
      <c r="D44" s="32"/>
      <c r="E44" s="32"/>
      <c r="F44" s="74"/>
      <c r="G44" s="74"/>
      <c r="H44" s="74"/>
      <c r="I44" s="74">
        <f t="shared" si="2"/>
        <v>0</v>
      </c>
      <c r="J44" s="74"/>
      <c r="K44" s="74">
        <f t="shared" si="3"/>
        <v>0</v>
      </c>
      <c r="L44" s="122"/>
      <c r="M44" s="32"/>
      <c r="N44" s="32"/>
      <c r="O44" s="32"/>
      <c r="P44" s="32"/>
      <c r="Q44" s="32"/>
      <c r="R44" s="32"/>
      <c r="S44" s="32"/>
      <c r="T44" s="32"/>
      <c r="U44" s="32"/>
    </row>
    <row r="45" spans="1:21">
      <c r="A45" s="32"/>
      <c r="B45" s="32"/>
      <c r="C45" s="32"/>
      <c r="D45" s="32"/>
      <c r="E45" s="32"/>
      <c r="F45" s="74"/>
      <c r="G45" s="74"/>
      <c r="H45" s="74"/>
      <c r="I45" s="74">
        <f t="shared" si="2"/>
        <v>0</v>
      </c>
      <c r="J45" s="74"/>
      <c r="K45" s="74">
        <f t="shared" si="3"/>
        <v>0</v>
      </c>
      <c r="L45" s="122"/>
      <c r="M45" s="32"/>
      <c r="N45" s="32"/>
      <c r="O45" s="32"/>
      <c r="P45" s="32"/>
      <c r="Q45" s="32"/>
      <c r="R45" s="32"/>
      <c r="S45" s="32"/>
      <c r="T45" s="32"/>
      <c r="U45" s="32"/>
    </row>
    <row r="46" spans="1:21">
      <c r="A46" s="32"/>
      <c r="B46" s="32"/>
      <c r="C46" s="32"/>
      <c r="D46" s="32"/>
      <c r="E46" s="32"/>
      <c r="F46" s="74"/>
      <c r="G46" s="74"/>
      <c r="H46" s="74"/>
      <c r="I46" s="74">
        <f t="shared" si="2"/>
        <v>0</v>
      </c>
      <c r="J46" s="74"/>
      <c r="K46" s="74">
        <f t="shared" si="3"/>
        <v>0</v>
      </c>
      <c r="L46" s="122"/>
      <c r="M46" s="32"/>
      <c r="N46" s="32"/>
      <c r="O46" s="32"/>
      <c r="P46" s="32"/>
      <c r="Q46" s="32"/>
      <c r="R46" s="32"/>
      <c r="S46" s="32"/>
      <c r="T46" s="32"/>
      <c r="U46" s="32"/>
    </row>
    <row r="47" spans="1:21">
      <c r="A47" s="32"/>
      <c r="B47" s="32"/>
      <c r="C47" s="32"/>
      <c r="D47" s="32"/>
      <c r="E47" s="32"/>
      <c r="F47" s="74"/>
      <c r="G47" s="74"/>
      <c r="H47" s="74"/>
      <c r="I47" s="74">
        <f t="shared" si="2"/>
        <v>0</v>
      </c>
      <c r="J47" s="74"/>
      <c r="K47" s="74">
        <f t="shared" si="3"/>
        <v>0</v>
      </c>
      <c r="L47" s="122"/>
      <c r="M47" s="32"/>
      <c r="N47" s="32"/>
      <c r="O47" s="32"/>
      <c r="P47" s="32"/>
      <c r="Q47" s="32"/>
      <c r="R47" s="32"/>
      <c r="S47" s="32"/>
      <c r="T47" s="32"/>
      <c r="U47" s="32"/>
    </row>
    <row r="48" spans="1:21">
      <c r="A48" s="32"/>
      <c r="B48" s="32"/>
      <c r="C48" s="32"/>
      <c r="D48" s="32"/>
      <c r="E48" s="32"/>
      <c r="F48" s="74"/>
      <c r="G48" s="74"/>
      <c r="H48" s="74"/>
      <c r="I48" s="74">
        <f t="shared" si="2"/>
        <v>0</v>
      </c>
      <c r="J48" s="74"/>
      <c r="K48" s="74">
        <f t="shared" si="3"/>
        <v>0</v>
      </c>
      <c r="L48" s="122"/>
      <c r="M48" s="32"/>
      <c r="N48" s="32"/>
      <c r="O48" s="32"/>
      <c r="P48" s="32"/>
      <c r="Q48" s="32"/>
      <c r="R48" s="32"/>
      <c r="S48" s="32"/>
      <c r="T48" s="32"/>
      <c r="U48" s="32"/>
    </row>
    <row r="49" spans="1:21">
      <c r="A49" s="32"/>
      <c r="B49" s="32"/>
      <c r="C49" s="32"/>
      <c r="D49" s="32"/>
      <c r="E49" s="32"/>
      <c r="F49" s="74"/>
      <c r="G49" s="74"/>
      <c r="H49" s="74"/>
      <c r="I49" s="74">
        <f t="shared" si="2"/>
        <v>0</v>
      </c>
      <c r="J49" s="74"/>
      <c r="K49" s="74">
        <f t="shared" si="3"/>
        <v>0</v>
      </c>
      <c r="L49" s="122"/>
      <c r="M49" s="32"/>
      <c r="N49" s="32"/>
      <c r="O49" s="32"/>
      <c r="P49" s="32"/>
      <c r="Q49" s="32"/>
      <c r="R49" s="32"/>
      <c r="S49" s="32"/>
      <c r="T49" s="32"/>
      <c r="U49" s="32"/>
    </row>
    <row r="50" spans="1:21">
      <c r="A50" s="32"/>
      <c r="B50" s="32"/>
      <c r="C50" s="32"/>
      <c r="D50" s="32"/>
      <c r="E50" s="32"/>
      <c r="F50" s="74"/>
      <c r="G50" s="74"/>
      <c r="H50" s="74"/>
      <c r="I50" s="74">
        <f t="shared" si="2"/>
        <v>0</v>
      </c>
      <c r="J50" s="74"/>
      <c r="K50" s="74">
        <f t="shared" si="3"/>
        <v>0</v>
      </c>
      <c r="L50" s="122"/>
      <c r="M50" s="32"/>
      <c r="N50" s="32"/>
      <c r="O50" s="32"/>
      <c r="P50" s="32"/>
      <c r="Q50" s="32"/>
      <c r="R50" s="32"/>
      <c r="S50" s="32"/>
      <c r="T50" s="32"/>
      <c r="U50" s="32"/>
    </row>
    <row r="51" spans="1:21">
      <c r="A51" s="32"/>
      <c r="B51" s="32"/>
      <c r="C51" s="32"/>
      <c r="D51" s="32"/>
      <c r="E51" s="32"/>
      <c r="F51" s="74"/>
      <c r="G51" s="74"/>
      <c r="H51" s="74"/>
      <c r="I51" s="74">
        <f t="shared" si="2"/>
        <v>0</v>
      </c>
      <c r="J51" s="74"/>
      <c r="K51" s="74">
        <f t="shared" si="3"/>
        <v>0</v>
      </c>
      <c r="L51" s="122"/>
      <c r="M51" s="32"/>
      <c r="N51" s="32"/>
      <c r="O51" s="32"/>
      <c r="P51" s="32"/>
      <c r="Q51" s="32"/>
      <c r="R51" s="32"/>
      <c r="S51" s="32"/>
      <c r="T51" s="32"/>
      <c r="U51" s="32"/>
    </row>
    <row r="52" spans="1:21">
      <c r="A52" s="32"/>
      <c r="B52" s="32"/>
      <c r="C52" s="32"/>
      <c r="D52" s="32"/>
      <c r="E52" s="32"/>
      <c r="F52" s="74"/>
      <c r="G52" s="74"/>
      <c r="H52" s="74"/>
      <c r="I52" s="74">
        <f t="shared" si="2"/>
        <v>0</v>
      </c>
      <c r="J52" s="74"/>
      <c r="K52" s="74">
        <f t="shared" si="3"/>
        <v>0</v>
      </c>
      <c r="L52" s="122"/>
      <c r="M52" s="32"/>
      <c r="N52" s="32"/>
      <c r="O52" s="32"/>
      <c r="P52" s="32"/>
      <c r="Q52" s="32"/>
      <c r="R52" s="32"/>
      <c r="S52" s="32"/>
      <c r="T52" s="32"/>
      <c r="U52" s="32"/>
    </row>
    <row r="53" spans="1:21">
      <c r="A53" s="32"/>
      <c r="B53" s="32"/>
      <c r="C53" s="32"/>
      <c r="D53" s="32"/>
      <c r="E53" s="32"/>
      <c r="F53" s="74"/>
      <c r="G53" s="74"/>
      <c r="H53" s="74"/>
      <c r="I53" s="74">
        <f t="shared" si="2"/>
        <v>0</v>
      </c>
      <c r="J53" s="74"/>
      <c r="K53" s="74">
        <f t="shared" si="3"/>
        <v>0</v>
      </c>
      <c r="L53" s="122"/>
      <c r="M53" s="32"/>
      <c r="N53" s="32"/>
      <c r="O53" s="32"/>
      <c r="P53" s="32"/>
      <c r="Q53" s="32"/>
      <c r="R53" s="32"/>
      <c r="S53" s="32"/>
      <c r="T53" s="32"/>
      <c r="U53" s="32"/>
    </row>
    <row r="54" spans="1:21">
      <c r="A54" s="32"/>
      <c r="B54" s="32"/>
      <c r="C54" s="32"/>
      <c r="D54" s="32"/>
      <c r="E54" s="32"/>
      <c r="F54" s="74"/>
      <c r="G54" s="74"/>
      <c r="H54" s="74"/>
      <c r="I54" s="74">
        <f t="shared" si="2"/>
        <v>0</v>
      </c>
      <c r="J54" s="74"/>
      <c r="K54" s="74">
        <f t="shared" si="3"/>
        <v>0</v>
      </c>
      <c r="L54" s="122"/>
      <c r="M54" s="32"/>
      <c r="N54" s="32"/>
      <c r="O54" s="32"/>
      <c r="P54" s="32"/>
      <c r="Q54" s="32"/>
      <c r="R54" s="32"/>
      <c r="S54" s="32"/>
      <c r="T54" s="32"/>
      <c r="U54" s="32"/>
    </row>
    <row r="55" spans="1:21">
      <c r="A55" s="32"/>
      <c r="B55" s="32"/>
      <c r="C55" s="32"/>
      <c r="D55" s="32"/>
      <c r="E55" s="32"/>
      <c r="F55" s="74"/>
      <c r="G55" s="74"/>
      <c r="H55" s="74"/>
      <c r="I55" s="74">
        <f t="shared" si="2"/>
        <v>0</v>
      </c>
      <c r="J55" s="74"/>
      <c r="K55" s="74">
        <f t="shared" si="3"/>
        <v>0</v>
      </c>
      <c r="L55" s="122"/>
      <c r="M55" s="32"/>
      <c r="N55" s="32"/>
      <c r="O55" s="32"/>
      <c r="P55" s="32"/>
      <c r="Q55" s="32"/>
      <c r="R55" s="32"/>
      <c r="S55" s="32"/>
      <c r="T55" s="32"/>
      <c r="U55" s="32"/>
    </row>
    <row r="56" spans="1:21">
      <c r="A56" s="32"/>
      <c r="B56" s="32"/>
      <c r="C56" s="32"/>
      <c r="D56" s="32"/>
      <c r="E56" s="32"/>
      <c r="F56" s="74"/>
      <c r="G56" s="74"/>
      <c r="H56" s="74"/>
      <c r="I56" s="74">
        <f t="shared" si="2"/>
        <v>0</v>
      </c>
      <c r="J56" s="74"/>
      <c r="K56" s="74">
        <f t="shared" si="3"/>
        <v>0</v>
      </c>
      <c r="L56" s="122"/>
      <c r="M56" s="32"/>
      <c r="N56" s="32"/>
      <c r="O56" s="32"/>
      <c r="P56" s="32"/>
      <c r="Q56" s="32"/>
      <c r="R56" s="32"/>
      <c r="S56" s="32"/>
      <c r="T56" s="32"/>
      <c r="U56" s="32"/>
    </row>
    <row r="57" spans="1:21">
      <c r="A57" s="32"/>
      <c r="B57" s="32"/>
      <c r="C57" s="32"/>
      <c r="D57" s="32"/>
      <c r="E57" s="32"/>
      <c r="F57" s="74"/>
      <c r="G57" s="74"/>
      <c r="H57" s="74"/>
      <c r="I57" s="74">
        <f t="shared" si="2"/>
        <v>0</v>
      </c>
      <c r="J57" s="74"/>
      <c r="K57" s="74">
        <f t="shared" si="3"/>
        <v>0</v>
      </c>
      <c r="L57" s="122"/>
      <c r="M57" s="32"/>
      <c r="N57" s="32"/>
      <c r="O57" s="32"/>
      <c r="P57" s="32"/>
      <c r="Q57" s="32"/>
      <c r="R57" s="32"/>
      <c r="S57" s="32"/>
      <c r="T57" s="32"/>
      <c r="U57" s="32"/>
    </row>
    <row r="58" spans="1:21">
      <c r="A58" s="32"/>
      <c r="B58" s="32"/>
      <c r="C58" s="32"/>
      <c r="D58" s="32"/>
      <c r="E58" s="32"/>
      <c r="F58" s="74"/>
      <c r="G58" s="74"/>
      <c r="H58" s="74"/>
      <c r="I58" s="74">
        <f t="shared" si="2"/>
        <v>0</v>
      </c>
      <c r="J58" s="74"/>
      <c r="K58" s="74">
        <f t="shared" si="3"/>
        <v>0</v>
      </c>
      <c r="L58" s="122"/>
      <c r="M58" s="32"/>
      <c r="N58" s="32"/>
      <c r="O58" s="32"/>
      <c r="P58" s="32"/>
      <c r="Q58" s="32"/>
      <c r="R58" s="32"/>
      <c r="S58" s="32"/>
      <c r="T58" s="32"/>
      <c r="U58" s="32"/>
    </row>
    <row r="59" spans="1:21">
      <c r="A59" s="32"/>
      <c r="B59" s="32"/>
      <c r="C59" s="32"/>
      <c r="D59" s="32"/>
      <c r="E59" s="32"/>
      <c r="F59" s="74"/>
      <c r="G59" s="74"/>
      <c r="H59" s="74"/>
      <c r="I59" s="74">
        <f t="shared" si="2"/>
        <v>0</v>
      </c>
      <c r="J59" s="74"/>
      <c r="K59" s="74">
        <f t="shared" si="3"/>
        <v>0</v>
      </c>
      <c r="L59" s="122"/>
      <c r="M59" s="32"/>
      <c r="N59" s="32"/>
      <c r="O59" s="32"/>
      <c r="P59" s="32"/>
      <c r="Q59" s="32"/>
      <c r="R59" s="32"/>
      <c r="S59" s="32"/>
      <c r="T59" s="32"/>
      <c r="U59" s="32"/>
    </row>
    <row r="60" spans="1:21">
      <c r="A60" s="32"/>
      <c r="B60" s="32"/>
      <c r="C60" s="32"/>
      <c r="D60" s="32"/>
      <c r="E60" s="32"/>
      <c r="F60" s="74"/>
      <c r="G60" s="74"/>
      <c r="H60" s="74"/>
      <c r="I60" s="74">
        <f t="shared" si="2"/>
        <v>0</v>
      </c>
      <c r="J60" s="74"/>
      <c r="K60" s="74">
        <f t="shared" si="3"/>
        <v>0</v>
      </c>
      <c r="L60" s="122"/>
      <c r="M60" s="32"/>
      <c r="N60" s="32"/>
      <c r="O60" s="32"/>
      <c r="P60" s="32"/>
      <c r="Q60" s="32"/>
      <c r="R60" s="32"/>
      <c r="S60" s="32"/>
      <c r="T60" s="32"/>
      <c r="U60" s="32"/>
    </row>
    <row r="61" spans="1:21">
      <c r="A61" s="32"/>
      <c r="B61" s="32"/>
      <c r="C61" s="32"/>
      <c r="D61" s="32"/>
      <c r="E61" s="32"/>
      <c r="F61" s="74"/>
      <c r="G61" s="74"/>
      <c r="H61" s="74"/>
      <c r="I61" s="74">
        <f t="shared" si="2"/>
        <v>0</v>
      </c>
      <c r="J61" s="74"/>
      <c r="K61" s="74">
        <f t="shared" si="3"/>
        <v>0</v>
      </c>
      <c r="L61" s="122"/>
      <c r="M61" s="32"/>
      <c r="N61" s="32"/>
      <c r="O61" s="32"/>
      <c r="P61" s="32"/>
      <c r="Q61" s="32"/>
      <c r="R61" s="32"/>
      <c r="S61" s="32"/>
      <c r="T61" s="32"/>
      <c r="U61" s="32"/>
    </row>
    <row r="62" spans="1:21">
      <c r="A62" s="32"/>
      <c r="B62" s="32"/>
      <c r="C62" s="32"/>
      <c r="D62" s="32"/>
      <c r="E62" s="32"/>
      <c r="F62" s="74"/>
      <c r="G62" s="74"/>
      <c r="H62" s="74"/>
      <c r="I62" s="74">
        <f t="shared" si="2"/>
        <v>0</v>
      </c>
      <c r="J62" s="74"/>
      <c r="K62" s="74">
        <f t="shared" si="3"/>
        <v>0</v>
      </c>
      <c r="L62" s="122"/>
      <c r="M62" s="32"/>
      <c r="N62" s="32"/>
      <c r="O62" s="32"/>
      <c r="P62" s="32"/>
      <c r="Q62" s="32"/>
      <c r="R62" s="32"/>
      <c r="S62" s="32"/>
      <c r="T62" s="32"/>
      <c r="U62" s="32"/>
    </row>
    <row r="63" spans="1:21">
      <c r="A63" s="32"/>
      <c r="B63" s="32"/>
      <c r="C63" s="32"/>
      <c r="D63" s="32"/>
      <c r="E63" s="32"/>
      <c r="F63" s="74"/>
      <c r="G63" s="74"/>
      <c r="H63" s="74"/>
      <c r="I63" s="74">
        <f t="shared" si="2"/>
        <v>0</v>
      </c>
      <c r="J63" s="74"/>
      <c r="K63" s="74">
        <f t="shared" si="3"/>
        <v>0</v>
      </c>
      <c r="L63" s="122"/>
      <c r="M63" s="32"/>
      <c r="N63" s="32"/>
      <c r="O63" s="32"/>
      <c r="P63" s="32"/>
      <c r="Q63" s="32"/>
      <c r="R63" s="32"/>
      <c r="S63" s="32"/>
      <c r="T63" s="32"/>
      <c r="U63" s="32"/>
    </row>
    <row r="64" spans="1:21">
      <c r="A64" s="32"/>
      <c r="B64" s="32"/>
      <c r="C64" s="32"/>
      <c r="D64" s="32"/>
      <c r="E64" s="32"/>
      <c r="F64" s="74"/>
      <c r="G64" s="74"/>
      <c r="H64" s="74"/>
      <c r="I64" s="74">
        <f t="shared" si="2"/>
        <v>0</v>
      </c>
      <c r="J64" s="74"/>
      <c r="K64" s="74">
        <f t="shared" si="3"/>
        <v>0</v>
      </c>
      <c r="L64" s="122"/>
      <c r="M64" s="32"/>
      <c r="N64" s="32"/>
      <c r="O64" s="32"/>
      <c r="P64" s="32"/>
      <c r="Q64" s="32"/>
      <c r="R64" s="32"/>
      <c r="S64" s="32"/>
      <c r="T64" s="32"/>
      <c r="U64" s="32"/>
    </row>
    <row r="65" spans="1:21">
      <c r="A65" s="32"/>
      <c r="B65" s="32"/>
      <c r="C65" s="32"/>
      <c r="D65" s="32"/>
      <c r="E65" s="32"/>
      <c r="F65" s="74"/>
      <c r="G65" s="74"/>
      <c r="H65" s="74"/>
      <c r="I65" s="74">
        <f t="shared" si="2"/>
        <v>0</v>
      </c>
      <c r="J65" s="74"/>
      <c r="K65" s="74">
        <f t="shared" si="3"/>
        <v>0</v>
      </c>
      <c r="L65" s="122"/>
      <c r="M65" s="32"/>
      <c r="N65" s="32"/>
      <c r="O65" s="32"/>
      <c r="P65" s="32"/>
      <c r="Q65" s="32"/>
      <c r="R65" s="32"/>
      <c r="S65" s="32"/>
      <c r="T65" s="32"/>
      <c r="U65" s="32"/>
    </row>
    <row r="66" spans="1:21">
      <c r="A66" s="32"/>
      <c r="B66" s="32"/>
      <c r="C66" s="32"/>
      <c r="D66" s="32"/>
      <c r="E66" s="32"/>
      <c r="F66" s="74"/>
      <c r="G66" s="74"/>
      <c r="H66" s="74"/>
      <c r="I66" s="74">
        <f t="shared" si="2"/>
        <v>0</v>
      </c>
      <c r="J66" s="74"/>
      <c r="K66" s="74">
        <f t="shared" si="3"/>
        <v>0</v>
      </c>
      <c r="L66" s="122"/>
      <c r="M66" s="32"/>
      <c r="N66" s="32"/>
      <c r="O66" s="32"/>
      <c r="P66" s="32"/>
      <c r="Q66" s="32"/>
      <c r="R66" s="32"/>
      <c r="S66" s="32"/>
      <c r="T66" s="32"/>
      <c r="U66" s="32"/>
    </row>
    <row r="67" spans="1:21">
      <c r="A67" s="32"/>
      <c r="B67" s="32"/>
      <c r="C67" s="32"/>
      <c r="D67" s="32"/>
      <c r="E67" s="32"/>
      <c r="F67" s="74"/>
      <c r="G67" s="74"/>
      <c r="H67" s="74"/>
      <c r="I67" s="74">
        <f t="shared" si="2"/>
        <v>0</v>
      </c>
      <c r="J67" s="74"/>
      <c r="K67" s="74">
        <f t="shared" si="3"/>
        <v>0</v>
      </c>
      <c r="L67" s="122"/>
      <c r="M67" s="32"/>
      <c r="N67" s="32"/>
      <c r="O67" s="32"/>
      <c r="P67" s="32"/>
      <c r="Q67" s="32"/>
      <c r="R67" s="32"/>
      <c r="S67" s="32"/>
      <c r="T67" s="32"/>
      <c r="U67" s="32"/>
    </row>
    <row r="68" spans="1:21">
      <c r="A68" s="32"/>
      <c r="B68" s="32"/>
      <c r="C68" s="32"/>
      <c r="D68" s="32"/>
      <c r="E68" s="32"/>
      <c r="F68" s="74"/>
      <c r="G68" s="74"/>
      <c r="H68" s="74"/>
      <c r="I68" s="74">
        <f t="shared" ref="I68:I99" si="4">G68-H68</f>
        <v>0</v>
      </c>
      <c r="J68" s="74"/>
      <c r="K68" s="74">
        <f t="shared" ref="K68:K99" si="5">I68-J68</f>
        <v>0</v>
      </c>
      <c r="L68" s="122"/>
      <c r="M68" s="32"/>
      <c r="N68" s="32"/>
      <c r="O68" s="32"/>
      <c r="P68" s="32"/>
      <c r="Q68" s="32"/>
      <c r="R68" s="32"/>
      <c r="S68" s="32"/>
      <c r="T68" s="32"/>
      <c r="U68" s="32"/>
    </row>
    <row r="69" spans="1:21">
      <c r="A69" s="32"/>
      <c r="B69" s="32"/>
      <c r="C69" s="32"/>
      <c r="D69" s="32"/>
      <c r="E69" s="32"/>
      <c r="F69" s="74"/>
      <c r="G69" s="74"/>
      <c r="H69" s="74"/>
      <c r="I69" s="74">
        <f t="shared" si="4"/>
        <v>0</v>
      </c>
      <c r="J69" s="74"/>
      <c r="K69" s="74">
        <f t="shared" si="5"/>
        <v>0</v>
      </c>
      <c r="L69" s="122"/>
      <c r="M69" s="32"/>
      <c r="N69" s="32"/>
      <c r="O69" s="32"/>
      <c r="P69" s="32"/>
      <c r="Q69" s="32"/>
      <c r="R69" s="32"/>
      <c r="S69" s="32"/>
      <c r="T69" s="32"/>
      <c r="U69" s="32"/>
    </row>
    <row r="70" spans="1:21">
      <c r="A70" s="32"/>
      <c r="B70" s="32"/>
      <c r="C70" s="32"/>
      <c r="D70" s="32"/>
      <c r="E70" s="32"/>
      <c r="F70" s="74"/>
      <c r="G70" s="74"/>
      <c r="H70" s="74"/>
      <c r="I70" s="74">
        <f t="shared" si="4"/>
        <v>0</v>
      </c>
      <c r="J70" s="74"/>
      <c r="K70" s="74">
        <f t="shared" si="5"/>
        <v>0</v>
      </c>
      <c r="L70" s="122"/>
      <c r="M70" s="32"/>
      <c r="N70" s="32"/>
      <c r="O70" s="32"/>
      <c r="P70" s="32"/>
      <c r="Q70" s="32"/>
      <c r="R70" s="32"/>
      <c r="S70" s="32"/>
      <c r="T70" s="32"/>
      <c r="U70" s="32"/>
    </row>
    <row r="71" spans="1:21">
      <c r="A71" s="32"/>
      <c r="B71" s="32"/>
      <c r="C71" s="32"/>
      <c r="D71" s="32"/>
      <c r="E71" s="32"/>
      <c r="F71" s="74"/>
      <c r="G71" s="74"/>
      <c r="H71" s="74"/>
      <c r="I71" s="74">
        <f t="shared" si="4"/>
        <v>0</v>
      </c>
      <c r="J71" s="74"/>
      <c r="K71" s="74">
        <f t="shared" si="5"/>
        <v>0</v>
      </c>
      <c r="L71" s="122"/>
      <c r="M71" s="32"/>
      <c r="N71" s="32"/>
      <c r="O71" s="32"/>
      <c r="P71" s="32"/>
      <c r="Q71" s="32"/>
      <c r="R71" s="32"/>
      <c r="S71" s="32"/>
      <c r="T71" s="32"/>
      <c r="U71" s="32"/>
    </row>
    <row r="72" spans="1:21">
      <c r="A72" s="32"/>
      <c r="B72" s="32"/>
      <c r="C72" s="32"/>
      <c r="D72" s="32"/>
      <c r="E72" s="32"/>
      <c r="F72" s="74"/>
      <c r="G72" s="74"/>
      <c r="H72" s="74"/>
      <c r="I72" s="74">
        <f t="shared" si="4"/>
        <v>0</v>
      </c>
      <c r="J72" s="74"/>
      <c r="K72" s="74">
        <f t="shared" si="5"/>
        <v>0</v>
      </c>
      <c r="L72" s="122"/>
      <c r="M72" s="32"/>
      <c r="N72" s="32"/>
      <c r="O72" s="32"/>
      <c r="P72" s="32"/>
      <c r="Q72" s="32"/>
      <c r="R72" s="32"/>
      <c r="S72" s="32"/>
      <c r="T72" s="32"/>
      <c r="U72" s="32"/>
    </row>
    <row r="73" spans="1:21">
      <c r="A73" s="32"/>
      <c r="B73" s="32"/>
      <c r="C73" s="32"/>
      <c r="D73" s="32"/>
      <c r="E73" s="32"/>
      <c r="F73" s="74"/>
      <c r="G73" s="74"/>
      <c r="H73" s="74"/>
      <c r="I73" s="74">
        <f t="shared" si="4"/>
        <v>0</v>
      </c>
      <c r="J73" s="74"/>
      <c r="K73" s="74">
        <f t="shared" si="5"/>
        <v>0</v>
      </c>
      <c r="L73" s="122"/>
      <c r="M73" s="32"/>
      <c r="N73" s="32"/>
      <c r="O73" s="32"/>
      <c r="P73" s="32"/>
      <c r="Q73" s="32"/>
      <c r="R73" s="32"/>
      <c r="S73" s="32"/>
      <c r="T73" s="32"/>
      <c r="U73" s="32"/>
    </row>
    <row r="74" spans="1:21">
      <c r="A74" s="32"/>
      <c r="B74" s="32"/>
      <c r="C74" s="32"/>
      <c r="D74" s="32"/>
      <c r="E74" s="32"/>
      <c r="F74" s="74"/>
      <c r="G74" s="74"/>
      <c r="H74" s="74"/>
      <c r="I74" s="74">
        <f t="shared" si="4"/>
        <v>0</v>
      </c>
      <c r="J74" s="74"/>
      <c r="K74" s="74">
        <f t="shared" si="5"/>
        <v>0</v>
      </c>
      <c r="L74" s="122"/>
      <c r="M74" s="32"/>
      <c r="N74" s="32"/>
      <c r="O74" s="32"/>
      <c r="P74" s="32"/>
      <c r="Q74" s="32"/>
      <c r="R74" s="32"/>
      <c r="S74" s="32"/>
      <c r="T74" s="32"/>
      <c r="U74" s="32"/>
    </row>
    <row r="75" spans="1:21">
      <c r="A75" s="32"/>
      <c r="B75" s="32"/>
      <c r="C75" s="32"/>
      <c r="D75" s="32"/>
      <c r="E75" s="32"/>
      <c r="F75" s="74"/>
      <c r="G75" s="74"/>
      <c r="H75" s="74"/>
      <c r="I75" s="74">
        <f t="shared" si="4"/>
        <v>0</v>
      </c>
      <c r="J75" s="74"/>
      <c r="K75" s="74">
        <f t="shared" si="5"/>
        <v>0</v>
      </c>
      <c r="L75" s="122"/>
      <c r="M75" s="32"/>
      <c r="N75" s="32"/>
      <c r="O75" s="32"/>
      <c r="P75" s="32"/>
      <c r="Q75" s="32"/>
      <c r="R75" s="32"/>
      <c r="S75" s="32"/>
      <c r="T75" s="32"/>
      <c r="U75" s="32"/>
    </row>
    <row r="76" spans="1:21">
      <c r="A76" s="32"/>
      <c r="B76" s="32"/>
      <c r="C76" s="32"/>
      <c r="D76" s="32"/>
      <c r="E76" s="32"/>
      <c r="F76" s="74"/>
      <c r="G76" s="74"/>
      <c r="H76" s="74"/>
      <c r="I76" s="74">
        <f t="shared" si="4"/>
        <v>0</v>
      </c>
      <c r="J76" s="74"/>
      <c r="K76" s="74">
        <f t="shared" si="5"/>
        <v>0</v>
      </c>
      <c r="L76" s="122"/>
      <c r="M76" s="32"/>
      <c r="N76" s="32"/>
      <c r="O76" s="32"/>
      <c r="P76" s="32"/>
      <c r="Q76" s="32"/>
      <c r="R76" s="32"/>
      <c r="S76" s="32"/>
      <c r="T76" s="32"/>
      <c r="U76" s="32"/>
    </row>
    <row r="77" spans="1:21">
      <c r="A77" s="32"/>
      <c r="B77" s="32"/>
      <c r="C77" s="32"/>
      <c r="D77" s="32"/>
      <c r="E77" s="32"/>
      <c r="F77" s="74"/>
      <c r="G77" s="74"/>
      <c r="H77" s="74"/>
      <c r="I77" s="74">
        <f t="shared" si="4"/>
        <v>0</v>
      </c>
      <c r="J77" s="74"/>
      <c r="K77" s="74">
        <f t="shared" si="5"/>
        <v>0</v>
      </c>
      <c r="L77" s="122"/>
      <c r="M77" s="32"/>
      <c r="N77" s="32"/>
      <c r="O77" s="32"/>
      <c r="P77" s="32"/>
      <c r="Q77" s="32"/>
      <c r="R77" s="32"/>
      <c r="S77" s="32"/>
      <c r="T77" s="32"/>
      <c r="U77" s="32"/>
    </row>
    <row r="78" spans="1:21">
      <c r="A78" s="32"/>
      <c r="B78" s="32"/>
      <c r="C78" s="32"/>
      <c r="D78" s="32"/>
      <c r="E78" s="32"/>
      <c r="F78" s="74"/>
      <c r="G78" s="74"/>
      <c r="H78" s="74"/>
      <c r="I78" s="74">
        <f t="shared" si="4"/>
        <v>0</v>
      </c>
      <c r="J78" s="74"/>
      <c r="K78" s="74">
        <f t="shared" si="5"/>
        <v>0</v>
      </c>
      <c r="L78" s="122"/>
      <c r="M78" s="32"/>
      <c r="N78" s="32"/>
      <c r="O78" s="32"/>
      <c r="P78" s="32"/>
      <c r="Q78" s="32"/>
      <c r="R78" s="32"/>
      <c r="S78" s="32"/>
      <c r="T78" s="32"/>
      <c r="U78" s="32"/>
    </row>
    <row r="79" spans="1:21">
      <c r="A79" s="32"/>
      <c r="B79" s="32"/>
      <c r="C79" s="32"/>
      <c r="D79" s="32"/>
      <c r="E79" s="32"/>
      <c r="F79" s="74"/>
      <c r="G79" s="74"/>
      <c r="H79" s="74"/>
      <c r="I79" s="74">
        <f t="shared" si="4"/>
        <v>0</v>
      </c>
      <c r="J79" s="74"/>
      <c r="K79" s="74">
        <f t="shared" si="5"/>
        <v>0</v>
      </c>
      <c r="L79" s="122"/>
      <c r="M79" s="32"/>
      <c r="N79" s="32"/>
      <c r="O79" s="32"/>
      <c r="P79" s="32"/>
      <c r="Q79" s="32"/>
      <c r="R79" s="32"/>
      <c r="S79" s="32"/>
      <c r="T79" s="32"/>
      <c r="U79" s="32"/>
    </row>
    <row r="80" spans="1:21">
      <c r="A80" s="32"/>
      <c r="B80" s="32"/>
      <c r="C80" s="32"/>
      <c r="D80" s="32"/>
      <c r="E80" s="32"/>
      <c r="F80" s="74"/>
      <c r="G80" s="74"/>
      <c r="H80" s="74"/>
      <c r="I80" s="74">
        <f t="shared" si="4"/>
        <v>0</v>
      </c>
      <c r="J80" s="74"/>
      <c r="K80" s="74">
        <f t="shared" si="5"/>
        <v>0</v>
      </c>
      <c r="L80" s="122"/>
      <c r="M80" s="32"/>
      <c r="N80" s="32"/>
      <c r="O80" s="32"/>
      <c r="P80" s="32"/>
      <c r="Q80" s="32"/>
      <c r="R80" s="32"/>
      <c r="S80" s="32"/>
      <c r="T80" s="32"/>
      <c r="U80" s="32"/>
    </row>
    <row r="81" spans="1:21">
      <c r="A81" s="32"/>
      <c r="B81" s="32"/>
      <c r="C81" s="32"/>
      <c r="D81" s="32"/>
      <c r="E81" s="32"/>
      <c r="F81" s="74"/>
      <c r="G81" s="74"/>
      <c r="H81" s="74"/>
      <c r="I81" s="74">
        <f t="shared" si="4"/>
        <v>0</v>
      </c>
      <c r="J81" s="74"/>
      <c r="K81" s="74">
        <f t="shared" si="5"/>
        <v>0</v>
      </c>
      <c r="L81" s="122"/>
      <c r="M81" s="32"/>
      <c r="N81" s="32"/>
      <c r="O81" s="32"/>
      <c r="P81" s="32"/>
      <c r="Q81" s="32"/>
      <c r="R81" s="32"/>
      <c r="S81" s="32"/>
      <c r="T81" s="32"/>
      <c r="U81" s="32"/>
    </row>
    <row r="82" spans="1:21">
      <c r="A82" s="32"/>
      <c r="B82" s="32"/>
      <c r="C82" s="32"/>
      <c r="D82" s="32"/>
      <c r="E82" s="32"/>
      <c r="F82" s="74"/>
      <c r="G82" s="74"/>
      <c r="H82" s="74"/>
      <c r="I82" s="74">
        <f t="shared" si="4"/>
        <v>0</v>
      </c>
      <c r="J82" s="74"/>
      <c r="K82" s="74">
        <f t="shared" si="5"/>
        <v>0</v>
      </c>
      <c r="L82" s="122"/>
      <c r="M82" s="32"/>
      <c r="N82" s="32"/>
      <c r="O82" s="32"/>
      <c r="P82" s="32"/>
      <c r="Q82" s="32"/>
      <c r="R82" s="32"/>
      <c r="S82" s="32"/>
      <c r="T82" s="32"/>
      <c r="U82" s="32"/>
    </row>
    <row r="83" spans="1:21">
      <c r="A83" s="32"/>
      <c r="B83" s="32"/>
      <c r="C83" s="32"/>
      <c r="D83" s="32"/>
      <c r="E83" s="32"/>
      <c r="F83" s="74"/>
      <c r="G83" s="74"/>
      <c r="H83" s="74"/>
      <c r="I83" s="74">
        <f t="shared" si="4"/>
        <v>0</v>
      </c>
      <c r="J83" s="74"/>
      <c r="K83" s="74">
        <f t="shared" si="5"/>
        <v>0</v>
      </c>
      <c r="L83" s="122"/>
      <c r="M83" s="32"/>
      <c r="N83" s="32"/>
      <c r="O83" s="32"/>
      <c r="P83" s="32"/>
      <c r="Q83" s="32"/>
      <c r="R83" s="32"/>
      <c r="S83" s="32"/>
      <c r="T83" s="32"/>
      <c r="U83" s="32"/>
    </row>
    <row r="84" spans="1:21">
      <c r="A84" s="32"/>
      <c r="B84" s="32"/>
      <c r="C84" s="32"/>
      <c r="D84" s="32"/>
      <c r="E84" s="32"/>
      <c r="F84" s="74"/>
      <c r="G84" s="74"/>
      <c r="H84" s="74"/>
      <c r="I84" s="74">
        <f t="shared" si="4"/>
        <v>0</v>
      </c>
      <c r="J84" s="74"/>
      <c r="K84" s="74">
        <f t="shared" si="5"/>
        <v>0</v>
      </c>
      <c r="L84" s="122"/>
      <c r="M84" s="32"/>
      <c r="N84" s="32"/>
      <c r="O84" s="32"/>
      <c r="P84" s="32"/>
      <c r="Q84" s="32"/>
      <c r="R84" s="32"/>
      <c r="S84" s="32"/>
      <c r="T84" s="32"/>
      <c r="U84" s="32"/>
    </row>
    <row r="85" spans="1:21">
      <c r="A85" s="32"/>
      <c r="B85" s="32"/>
      <c r="C85" s="32"/>
      <c r="D85" s="32"/>
      <c r="E85" s="32"/>
      <c r="F85" s="74"/>
      <c r="G85" s="74"/>
      <c r="H85" s="74"/>
      <c r="I85" s="74">
        <f t="shared" si="4"/>
        <v>0</v>
      </c>
      <c r="J85" s="74"/>
      <c r="K85" s="74">
        <f t="shared" si="5"/>
        <v>0</v>
      </c>
      <c r="L85" s="122"/>
      <c r="M85" s="32"/>
      <c r="N85" s="32"/>
      <c r="O85" s="32"/>
      <c r="P85" s="32"/>
      <c r="Q85" s="32"/>
      <c r="R85" s="32"/>
      <c r="S85" s="32"/>
      <c r="T85" s="32"/>
      <c r="U85" s="32"/>
    </row>
    <row r="86" spans="1:21">
      <c r="A86" s="32"/>
      <c r="B86" s="32"/>
      <c r="C86" s="32"/>
      <c r="D86" s="32"/>
      <c r="E86" s="32"/>
      <c r="F86" s="74"/>
      <c r="G86" s="74"/>
      <c r="H86" s="74"/>
      <c r="I86" s="74">
        <f t="shared" si="4"/>
        <v>0</v>
      </c>
      <c r="J86" s="74"/>
      <c r="K86" s="74">
        <f t="shared" si="5"/>
        <v>0</v>
      </c>
      <c r="L86" s="122"/>
      <c r="M86" s="32"/>
      <c r="N86" s="32"/>
      <c r="O86" s="32"/>
      <c r="P86" s="32"/>
      <c r="Q86" s="32"/>
      <c r="R86" s="32"/>
      <c r="S86" s="32"/>
      <c r="T86" s="32"/>
      <c r="U86" s="32"/>
    </row>
    <row r="87" spans="1:21">
      <c r="A87" s="32"/>
      <c r="B87" s="32"/>
      <c r="C87" s="32"/>
      <c r="D87" s="32"/>
      <c r="E87" s="32"/>
      <c r="F87" s="74"/>
      <c r="G87" s="74"/>
      <c r="H87" s="74"/>
      <c r="I87" s="74">
        <f t="shared" si="4"/>
        <v>0</v>
      </c>
      <c r="J87" s="74"/>
      <c r="K87" s="74">
        <f t="shared" si="5"/>
        <v>0</v>
      </c>
      <c r="L87" s="122"/>
      <c r="M87" s="32"/>
      <c r="N87" s="32"/>
      <c r="O87" s="32"/>
      <c r="P87" s="32"/>
      <c r="Q87" s="32"/>
      <c r="R87" s="32"/>
      <c r="S87" s="32"/>
      <c r="T87" s="32"/>
      <c r="U87" s="32"/>
    </row>
    <row r="88" spans="1:21">
      <c r="A88" s="32"/>
      <c r="B88" s="32"/>
      <c r="C88" s="32"/>
      <c r="D88" s="32"/>
      <c r="E88" s="32"/>
      <c r="F88" s="74"/>
      <c r="G88" s="74"/>
      <c r="H88" s="74"/>
      <c r="I88" s="74">
        <f t="shared" si="4"/>
        <v>0</v>
      </c>
      <c r="J88" s="74"/>
      <c r="K88" s="74">
        <f t="shared" si="5"/>
        <v>0</v>
      </c>
      <c r="L88" s="122"/>
      <c r="M88" s="32"/>
      <c r="N88" s="32"/>
      <c r="O88" s="32"/>
      <c r="P88" s="32"/>
      <c r="Q88" s="32"/>
      <c r="R88" s="32"/>
      <c r="S88" s="32"/>
      <c r="T88" s="32"/>
      <c r="U88" s="32"/>
    </row>
    <row r="89" spans="1:21">
      <c r="A89" s="32"/>
      <c r="B89" s="32"/>
      <c r="C89" s="32"/>
      <c r="D89" s="32"/>
      <c r="E89" s="32"/>
      <c r="F89" s="74"/>
      <c r="G89" s="74"/>
      <c r="H89" s="74"/>
      <c r="I89" s="74">
        <f t="shared" si="4"/>
        <v>0</v>
      </c>
      <c r="J89" s="74"/>
      <c r="K89" s="74">
        <f t="shared" si="5"/>
        <v>0</v>
      </c>
      <c r="L89" s="122"/>
      <c r="M89" s="32"/>
      <c r="N89" s="32"/>
      <c r="O89" s="32"/>
      <c r="P89" s="32"/>
      <c r="Q89" s="32"/>
      <c r="R89" s="32"/>
      <c r="S89" s="32"/>
      <c r="T89" s="32"/>
      <c r="U89" s="32"/>
    </row>
    <row r="90" spans="1:21">
      <c r="A90" s="32"/>
      <c r="B90" s="32"/>
      <c r="C90" s="32"/>
      <c r="D90" s="32"/>
      <c r="E90" s="32"/>
      <c r="F90" s="74"/>
      <c r="G90" s="74"/>
      <c r="H90" s="74"/>
      <c r="I90" s="74">
        <f t="shared" si="4"/>
        <v>0</v>
      </c>
      <c r="J90" s="74"/>
      <c r="K90" s="74">
        <f t="shared" si="5"/>
        <v>0</v>
      </c>
      <c r="L90" s="122"/>
      <c r="M90" s="32"/>
      <c r="N90" s="32"/>
      <c r="O90" s="32"/>
      <c r="P90" s="32"/>
      <c r="Q90" s="32"/>
      <c r="R90" s="32"/>
      <c r="S90" s="32"/>
      <c r="T90" s="32"/>
      <c r="U90" s="32"/>
    </row>
    <row r="91" spans="1:21">
      <c r="A91" s="32"/>
      <c r="B91" s="32"/>
      <c r="C91" s="32"/>
      <c r="D91" s="32"/>
      <c r="E91" s="32"/>
      <c r="F91" s="74"/>
      <c r="G91" s="74"/>
      <c r="H91" s="74"/>
      <c r="I91" s="74">
        <f t="shared" si="4"/>
        <v>0</v>
      </c>
      <c r="J91" s="74"/>
      <c r="K91" s="74">
        <f t="shared" si="5"/>
        <v>0</v>
      </c>
      <c r="L91" s="122"/>
      <c r="M91" s="32"/>
      <c r="N91" s="32"/>
      <c r="O91" s="32"/>
      <c r="P91" s="32"/>
      <c r="Q91" s="32"/>
      <c r="R91" s="32"/>
      <c r="S91" s="32"/>
      <c r="T91" s="32"/>
      <c r="U91" s="32"/>
    </row>
    <row r="92" spans="1:21">
      <c r="A92" s="32"/>
      <c r="B92" s="32"/>
      <c r="C92" s="32"/>
      <c r="D92" s="32"/>
      <c r="E92" s="32"/>
      <c r="F92" s="74"/>
      <c r="G92" s="74"/>
      <c r="H92" s="74"/>
      <c r="I92" s="74">
        <f t="shared" si="4"/>
        <v>0</v>
      </c>
      <c r="J92" s="74"/>
      <c r="K92" s="74">
        <f t="shared" si="5"/>
        <v>0</v>
      </c>
      <c r="L92" s="122"/>
      <c r="M92" s="32"/>
      <c r="N92" s="32"/>
      <c r="O92" s="32"/>
      <c r="P92" s="32"/>
      <c r="Q92" s="32"/>
      <c r="R92" s="32"/>
      <c r="S92" s="32"/>
      <c r="T92" s="32"/>
      <c r="U92" s="32"/>
    </row>
    <row r="93" spans="1:21">
      <c r="A93" s="32"/>
      <c r="B93" s="32"/>
      <c r="C93" s="32"/>
      <c r="D93" s="32"/>
      <c r="E93" s="32"/>
      <c r="F93" s="74"/>
      <c r="G93" s="74"/>
      <c r="H93" s="74"/>
      <c r="I93" s="74">
        <f t="shared" si="4"/>
        <v>0</v>
      </c>
      <c r="J93" s="74"/>
      <c r="K93" s="74">
        <f t="shared" si="5"/>
        <v>0</v>
      </c>
      <c r="L93" s="122"/>
      <c r="M93" s="32"/>
      <c r="N93" s="32"/>
      <c r="O93" s="32"/>
      <c r="P93" s="32"/>
      <c r="Q93" s="32"/>
      <c r="R93" s="32"/>
      <c r="S93" s="32"/>
      <c r="T93" s="32"/>
      <c r="U93" s="32"/>
    </row>
    <row r="94" spans="1:21">
      <c r="A94" s="32"/>
      <c r="B94" s="32"/>
      <c r="C94" s="32"/>
      <c r="D94" s="32"/>
      <c r="E94" s="32"/>
      <c r="F94" s="74"/>
      <c r="G94" s="74"/>
      <c r="H94" s="74"/>
      <c r="I94" s="74">
        <f t="shared" si="4"/>
        <v>0</v>
      </c>
      <c r="J94" s="74"/>
      <c r="K94" s="74">
        <f t="shared" si="5"/>
        <v>0</v>
      </c>
      <c r="L94" s="122"/>
      <c r="M94" s="32"/>
      <c r="N94" s="32"/>
      <c r="O94" s="32"/>
      <c r="P94" s="32"/>
      <c r="Q94" s="32"/>
      <c r="R94" s="32"/>
      <c r="S94" s="32"/>
      <c r="T94" s="32"/>
      <c r="U94" s="32"/>
    </row>
    <row r="95" spans="1:21">
      <c r="A95" s="32"/>
      <c r="B95" s="32"/>
      <c r="C95" s="32"/>
      <c r="D95" s="32"/>
      <c r="E95" s="32"/>
      <c r="F95" s="74"/>
      <c r="G95" s="74"/>
      <c r="H95" s="74"/>
      <c r="I95" s="74">
        <f t="shared" si="4"/>
        <v>0</v>
      </c>
      <c r="J95" s="74"/>
      <c r="K95" s="74">
        <f t="shared" si="5"/>
        <v>0</v>
      </c>
      <c r="L95" s="122"/>
      <c r="M95" s="32"/>
      <c r="N95" s="32"/>
      <c r="O95" s="32"/>
      <c r="P95" s="32"/>
      <c r="Q95" s="32"/>
      <c r="R95" s="32"/>
      <c r="S95" s="32"/>
      <c r="T95" s="32"/>
      <c r="U95" s="32"/>
    </row>
    <row r="96" spans="1:21">
      <c r="A96" s="32"/>
      <c r="B96" s="32"/>
      <c r="C96" s="32"/>
      <c r="D96" s="32"/>
      <c r="E96" s="32"/>
      <c r="F96" s="74"/>
      <c r="G96" s="74"/>
      <c r="H96" s="74"/>
      <c r="I96" s="74">
        <f t="shared" si="4"/>
        <v>0</v>
      </c>
      <c r="J96" s="74"/>
      <c r="K96" s="74">
        <f t="shared" si="5"/>
        <v>0</v>
      </c>
      <c r="L96" s="122"/>
      <c r="M96" s="32"/>
      <c r="N96" s="32"/>
      <c r="O96" s="32"/>
      <c r="P96" s="32"/>
      <c r="Q96" s="32"/>
      <c r="R96" s="32"/>
      <c r="S96" s="32"/>
      <c r="T96" s="32"/>
      <c r="U96" s="32"/>
    </row>
    <row r="97" spans="1:21">
      <c r="A97" s="32"/>
      <c r="B97" s="32"/>
      <c r="C97" s="32"/>
      <c r="D97" s="32"/>
      <c r="E97" s="32"/>
      <c r="F97" s="74"/>
      <c r="G97" s="74"/>
      <c r="H97" s="74"/>
      <c r="I97" s="74">
        <f t="shared" si="4"/>
        <v>0</v>
      </c>
      <c r="J97" s="74"/>
      <c r="K97" s="74">
        <f t="shared" si="5"/>
        <v>0</v>
      </c>
      <c r="L97" s="122"/>
      <c r="M97" s="32"/>
      <c r="N97" s="32"/>
      <c r="O97" s="32"/>
      <c r="P97" s="32"/>
      <c r="Q97" s="32"/>
      <c r="R97" s="32"/>
      <c r="S97" s="32"/>
      <c r="T97" s="32"/>
      <c r="U97" s="32"/>
    </row>
    <row r="98" spans="1:21">
      <c r="A98" s="32"/>
      <c r="B98" s="32"/>
      <c r="C98" s="32"/>
      <c r="D98" s="32"/>
      <c r="E98" s="32"/>
      <c r="F98" s="74"/>
      <c r="G98" s="74"/>
      <c r="H98" s="74"/>
      <c r="I98" s="74">
        <f t="shared" si="4"/>
        <v>0</v>
      </c>
      <c r="J98" s="74"/>
      <c r="K98" s="74">
        <f t="shared" si="5"/>
        <v>0</v>
      </c>
      <c r="L98" s="122"/>
      <c r="M98" s="32"/>
      <c r="N98" s="32"/>
      <c r="O98" s="32"/>
      <c r="P98" s="32"/>
      <c r="Q98" s="32"/>
      <c r="R98" s="32"/>
      <c r="S98" s="32"/>
      <c r="T98" s="32"/>
      <c r="U98" s="32"/>
    </row>
    <row r="99" spans="1:21">
      <c r="A99" s="32"/>
      <c r="B99" s="32"/>
      <c r="C99" s="32"/>
      <c r="D99" s="32"/>
      <c r="E99" s="32"/>
      <c r="F99" s="74"/>
      <c r="G99" s="74"/>
      <c r="H99" s="74"/>
      <c r="I99" s="74">
        <f t="shared" si="4"/>
        <v>0</v>
      </c>
      <c r="J99" s="74"/>
      <c r="K99" s="74">
        <f t="shared" si="5"/>
        <v>0</v>
      </c>
      <c r="L99" s="122"/>
      <c r="M99" s="32"/>
      <c r="N99" s="32"/>
      <c r="O99" s="32"/>
      <c r="P99" s="32"/>
      <c r="Q99" s="32"/>
      <c r="R99" s="32"/>
      <c r="S99" s="32"/>
      <c r="T99" s="32"/>
      <c r="U99" s="32"/>
    </row>
    <row r="100" spans="1:21">
      <c r="A100" s="32"/>
      <c r="B100" s="32"/>
      <c r="C100" s="32"/>
      <c r="D100" s="32"/>
      <c r="E100" s="32"/>
      <c r="F100" s="74"/>
      <c r="G100" s="74"/>
      <c r="H100" s="74"/>
      <c r="I100" s="74">
        <f t="shared" ref="I100:I131" si="6">G100-H100</f>
        <v>0</v>
      </c>
      <c r="J100" s="74"/>
      <c r="K100" s="74">
        <f t="shared" ref="K100:K131" si="7">I100-J100</f>
        <v>0</v>
      </c>
      <c r="L100" s="122"/>
      <c r="M100" s="32"/>
      <c r="N100" s="32"/>
      <c r="O100" s="32"/>
      <c r="P100" s="32"/>
      <c r="Q100" s="32"/>
      <c r="R100" s="32"/>
      <c r="S100" s="32"/>
      <c r="T100" s="32"/>
      <c r="U100" s="32"/>
    </row>
  </sheetData>
  <mergeCells count="1">
    <mergeCell ref="A1:N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tabSelected="1" workbookViewId="0">
      <selection activeCell="G13" sqref="G13"/>
    </sheetView>
  </sheetViews>
  <sheetFormatPr defaultRowHeight="15"/>
  <cols>
    <col min="1" max="4" width="8.796875" style="124"/>
    <col min="5" max="6" width="14.796875" style="124" bestFit="1" customWidth="1"/>
    <col min="7" max="7" width="12.796875" style="124" bestFit="1" customWidth="1"/>
    <col min="8" max="16384" width="8.796875" style="124"/>
  </cols>
  <sheetData>
    <row r="1" spans="1:21" ht="15.6">
      <c r="A1" s="123" t="s">
        <v>337</v>
      </c>
      <c r="B1" s="123"/>
      <c r="C1" s="123"/>
      <c r="D1" s="123"/>
      <c r="E1" s="123"/>
      <c r="F1" s="123"/>
      <c r="G1" s="123"/>
      <c r="H1" s="123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1" ht="15.6">
      <c r="A3" s="118" t="s">
        <v>338</v>
      </c>
      <c r="B3" s="125" t="s">
        <v>236</v>
      </c>
      <c r="C3" s="125" t="s">
        <v>309</v>
      </c>
      <c r="D3" s="125" t="s">
        <v>339</v>
      </c>
      <c r="E3" s="125" t="s">
        <v>340</v>
      </c>
      <c r="F3" s="125" t="s">
        <v>341</v>
      </c>
      <c r="G3" s="125" t="s">
        <v>342</v>
      </c>
      <c r="H3" s="126" t="s">
        <v>75</v>
      </c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</row>
    <row r="4" spans="1:21">
      <c r="A4" s="35" t="s">
        <v>343</v>
      </c>
      <c r="B4" s="35" t="s">
        <v>123</v>
      </c>
      <c r="C4" s="35" t="s">
        <v>344</v>
      </c>
      <c r="D4" s="35" t="s">
        <v>122</v>
      </c>
      <c r="E4" s="67">
        <f>SUMIF(المشتريات!$E$4:$E$100,B4,المشتريات!$J$4:$J$100)</f>
        <v>2174000</v>
      </c>
      <c r="F4" s="67">
        <f>SUMIF(المشتريات!$E$4:$E$100,B4,المشتريات!$K$4:$K$100)</f>
        <v>1800000</v>
      </c>
      <c r="G4" s="67">
        <f>E4-F4</f>
        <v>374000</v>
      </c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>
      <c r="A5" s="35" t="s">
        <v>345</v>
      </c>
      <c r="B5" s="35" t="s">
        <v>176</v>
      </c>
      <c r="C5" s="35" t="s">
        <v>346</v>
      </c>
      <c r="D5" s="35" t="s">
        <v>347</v>
      </c>
      <c r="E5" s="67">
        <f>SUMIF(المشتريات!$E$4:$E$100,B5,المشتريات!$J$4:$J$100)</f>
        <v>1383200</v>
      </c>
      <c r="F5" s="67">
        <f>SUMIF(المشتريات!$E$4:$E$100,B5,المشتريات!$K$4:$K$100)</f>
        <v>1140000</v>
      </c>
      <c r="G5" s="67">
        <f>E5-F5</f>
        <v>243200</v>
      </c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</row>
    <row r="6" spans="1:21">
      <c r="A6" s="35" t="s">
        <v>348</v>
      </c>
      <c r="B6" s="35" t="s">
        <v>150</v>
      </c>
      <c r="C6" s="35" t="s">
        <v>349</v>
      </c>
      <c r="D6" s="35" t="s">
        <v>350</v>
      </c>
      <c r="E6" s="67">
        <f>SUMIF(المشتريات!$E$4:$E$100,B6,المشتريات!$J$4:$J$100)</f>
        <v>732000</v>
      </c>
      <c r="F6" s="67">
        <f>SUMIF(المشتريات!$E$4:$E$100,B6,المشتريات!$K$4:$K$100)</f>
        <v>530000</v>
      </c>
      <c r="G6" s="67">
        <f>E6-F6</f>
        <v>202000</v>
      </c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</row>
    <row r="7" spans="1:21">
      <c r="A7" s="35" t="s">
        <v>351</v>
      </c>
      <c r="B7" s="35" t="s">
        <v>166</v>
      </c>
      <c r="C7" s="35" t="s">
        <v>352</v>
      </c>
      <c r="D7" s="35" t="s">
        <v>165</v>
      </c>
      <c r="E7" s="67">
        <f>SUMIF(المشتريات!$E$4:$E$100,B7,المشتريات!$J$4:$J$100)</f>
        <v>220000</v>
      </c>
      <c r="F7" s="67">
        <f>SUMIF(المشتريات!$E$4:$E$100,B7,المشتريات!$K$4:$K$100)</f>
        <v>150000</v>
      </c>
      <c r="G7" s="67">
        <f>E7-F7</f>
        <v>70000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</row>
    <row r="8" spans="1:21">
      <c r="A8" s="35" t="s">
        <v>353</v>
      </c>
      <c r="B8" s="35" t="s">
        <v>209</v>
      </c>
      <c r="C8" s="35" t="s">
        <v>354</v>
      </c>
      <c r="D8" s="35" t="s">
        <v>355</v>
      </c>
      <c r="E8" s="67">
        <f>SUMIF(المشتريات!$E$4:$E$100,B8,المشتريات!$J$4:$J$100)</f>
        <v>252000</v>
      </c>
      <c r="F8" s="67">
        <f>SUMIF(المشتريات!$E$4:$E$100,B8,المشتريات!$K$4:$K$100)</f>
        <v>160000</v>
      </c>
      <c r="G8" s="67">
        <f>E8-F8</f>
        <v>92000</v>
      </c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</row>
    <row r="9" spans="1:21">
      <c r="A9" s="35"/>
      <c r="B9" s="35"/>
      <c r="C9" s="35"/>
      <c r="D9" s="35"/>
      <c r="E9" s="67"/>
      <c r="F9" s="67"/>
      <c r="G9" s="67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spans="1:21">
      <c r="A10" s="35"/>
      <c r="B10" s="35"/>
      <c r="C10" s="35"/>
      <c r="D10" s="35"/>
      <c r="E10" s="67"/>
      <c r="F10" s="67"/>
      <c r="G10" s="67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</row>
    <row r="11" spans="1:21">
      <c r="A11" s="35"/>
      <c r="B11" s="35"/>
      <c r="C11" s="35"/>
      <c r="D11" s="35"/>
      <c r="E11" s="67"/>
      <c r="F11" s="67"/>
      <c r="G11" s="67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</row>
    <row r="12" spans="1:21">
      <c r="A12" s="35"/>
      <c r="B12" s="35"/>
      <c r="C12" s="35"/>
      <c r="D12" s="35"/>
      <c r="E12" s="67"/>
      <c r="F12" s="67"/>
      <c r="G12" s="67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</row>
    <row r="13" spans="1:21">
      <c r="A13" s="35"/>
      <c r="B13" s="35"/>
      <c r="C13" s="35"/>
      <c r="D13" s="35"/>
      <c r="E13" s="67"/>
      <c r="F13" s="67"/>
      <c r="G13" s="67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</row>
    <row r="14" spans="1:21">
      <c r="A14" s="35"/>
      <c r="B14" s="35"/>
      <c r="C14" s="35"/>
      <c r="D14" s="35"/>
      <c r="E14" s="67"/>
      <c r="F14" s="67"/>
      <c r="G14" s="67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</row>
    <row r="15" spans="1:21">
      <c r="A15" s="35"/>
      <c r="B15" s="35"/>
      <c r="C15" s="35"/>
      <c r="D15" s="35"/>
      <c r="E15" s="67"/>
      <c r="F15" s="67"/>
      <c r="G15" s="67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</row>
    <row r="16" spans="1:21">
      <c r="A16" s="35"/>
      <c r="B16" s="35"/>
      <c r="C16" s="35"/>
      <c r="D16" s="35"/>
      <c r="E16" s="67"/>
      <c r="F16" s="67"/>
      <c r="G16" s="67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</row>
    <row r="17" spans="1:21">
      <c r="A17" s="35"/>
      <c r="B17" s="35"/>
      <c r="C17" s="35"/>
      <c r="D17" s="35"/>
      <c r="E17" s="67"/>
      <c r="F17" s="67"/>
      <c r="G17" s="67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</row>
    <row r="18" spans="1:21">
      <c r="A18" s="35"/>
      <c r="B18" s="35"/>
      <c r="C18" s="35"/>
      <c r="D18" s="35"/>
      <c r="E18" s="67"/>
      <c r="F18" s="67"/>
      <c r="G18" s="67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</row>
    <row r="19" spans="1:21">
      <c r="A19" s="35"/>
      <c r="B19" s="35"/>
      <c r="C19" s="35"/>
      <c r="D19" s="35"/>
      <c r="E19" s="67"/>
      <c r="F19" s="67"/>
      <c r="G19" s="67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</row>
    <row r="20" spans="1:21">
      <c r="A20" s="35"/>
      <c r="B20" s="35"/>
      <c r="C20" s="35"/>
      <c r="D20" s="35"/>
      <c r="E20" s="67"/>
      <c r="F20" s="67"/>
      <c r="G20" s="67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</row>
    <row r="21" spans="1:21">
      <c r="A21" s="35"/>
      <c r="B21" s="35"/>
      <c r="C21" s="35"/>
      <c r="D21" s="35"/>
      <c r="E21" s="67"/>
      <c r="F21" s="67"/>
      <c r="G21" s="67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</row>
    <row r="22" spans="1:21">
      <c r="A22" s="35"/>
      <c r="B22" s="35"/>
      <c r="C22" s="35"/>
      <c r="D22" s="35"/>
      <c r="E22" s="67"/>
      <c r="F22" s="67"/>
      <c r="G22" s="67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</row>
    <row r="23" spans="1:21">
      <c r="A23" s="35"/>
      <c r="B23" s="35"/>
      <c r="C23" s="35"/>
      <c r="D23" s="35"/>
      <c r="E23" s="67"/>
      <c r="F23" s="67"/>
      <c r="G23" s="67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</row>
    <row r="24" spans="1:21">
      <c r="A24" s="35"/>
      <c r="B24" s="35"/>
      <c r="C24" s="35"/>
      <c r="D24" s="35"/>
      <c r="E24" s="67"/>
      <c r="F24" s="67"/>
      <c r="G24" s="67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</row>
    <row r="25" spans="1:21">
      <c r="A25" s="35"/>
      <c r="B25" s="35"/>
      <c r="C25" s="35"/>
      <c r="D25" s="35"/>
      <c r="E25" s="67"/>
      <c r="F25" s="67"/>
      <c r="G25" s="67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</row>
    <row r="26" spans="1:21">
      <c r="A26" s="35"/>
      <c r="B26" s="35"/>
      <c r="C26" s="35"/>
      <c r="D26" s="35"/>
      <c r="E26" s="67"/>
      <c r="F26" s="67"/>
      <c r="G26" s="67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</row>
    <row r="27" spans="1:21">
      <c r="A27" s="35"/>
      <c r="B27" s="35"/>
      <c r="C27" s="35"/>
      <c r="D27" s="35"/>
      <c r="E27" s="67"/>
      <c r="F27" s="67"/>
      <c r="G27" s="67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</row>
    <row r="28" spans="1:21">
      <c r="A28" s="35"/>
      <c r="B28" s="35"/>
      <c r="C28" s="35"/>
      <c r="D28" s="35"/>
      <c r="E28" s="67"/>
      <c r="F28" s="67"/>
      <c r="G28" s="67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21">
      <c r="A29" s="35"/>
      <c r="B29" s="35"/>
      <c r="C29" s="35"/>
      <c r="D29" s="35"/>
      <c r="E29" s="67"/>
      <c r="F29" s="67"/>
      <c r="G29" s="67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</row>
    <row r="30" spans="1:21">
      <c r="A30" s="35"/>
      <c r="B30" s="35"/>
      <c r="C30" s="35"/>
      <c r="D30" s="35"/>
      <c r="E30" s="67"/>
      <c r="F30" s="67"/>
      <c r="G30" s="67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</row>
    <row r="31" spans="1:21">
      <c r="A31" s="35"/>
      <c r="B31" s="35"/>
      <c r="C31" s="35"/>
      <c r="D31" s="35"/>
      <c r="E31" s="67"/>
      <c r="F31" s="67"/>
      <c r="G31" s="67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</row>
    <row r="32" spans="1:21">
      <c r="A32" s="35"/>
      <c r="B32" s="35"/>
      <c r="C32" s="35"/>
      <c r="D32" s="35"/>
      <c r="E32" s="67"/>
      <c r="F32" s="67"/>
      <c r="G32" s="67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</row>
    <row r="33" spans="1:21">
      <c r="A33" s="35"/>
      <c r="B33" s="35"/>
      <c r="C33" s="35"/>
      <c r="D33" s="35"/>
      <c r="E33" s="67"/>
      <c r="F33" s="67"/>
      <c r="G33" s="67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</row>
    <row r="34" spans="1:21">
      <c r="A34" s="35"/>
      <c r="B34" s="35"/>
      <c r="C34" s="35"/>
      <c r="D34" s="35"/>
      <c r="E34" s="67"/>
      <c r="F34" s="67"/>
      <c r="G34" s="67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</row>
    <row r="35" spans="1:21">
      <c r="A35" s="35"/>
      <c r="B35" s="35"/>
      <c r="C35" s="35"/>
      <c r="D35" s="35"/>
      <c r="E35" s="67"/>
      <c r="F35" s="67"/>
      <c r="G35" s="67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</row>
    <row r="36" spans="1:21">
      <c r="A36" s="35"/>
      <c r="B36" s="35"/>
      <c r="C36" s="35"/>
      <c r="D36" s="35"/>
      <c r="E36" s="67"/>
      <c r="F36" s="67"/>
      <c r="G36" s="67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</row>
    <row r="37" spans="1:21">
      <c r="A37" s="35"/>
      <c r="B37" s="35"/>
      <c r="C37" s="35"/>
      <c r="D37" s="35"/>
      <c r="E37" s="67"/>
      <c r="F37" s="67"/>
      <c r="G37" s="67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</row>
    <row r="38" spans="1:21">
      <c r="A38" s="35"/>
      <c r="B38" s="35"/>
      <c r="C38" s="35"/>
      <c r="D38" s="35"/>
      <c r="E38" s="67"/>
      <c r="F38" s="67"/>
      <c r="G38" s="67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</row>
    <row r="39" spans="1:21">
      <c r="A39" s="35"/>
      <c r="B39" s="35"/>
      <c r="C39" s="35"/>
      <c r="D39" s="35"/>
      <c r="E39" s="67"/>
      <c r="F39" s="67"/>
      <c r="G39" s="67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</row>
    <row r="40" spans="1:21">
      <c r="A40" s="35"/>
      <c r="B40" s="35"/>
      <c r="C40" s="35"/>
      <c r="D40" s="35"/>
      <c r="E40" s="67"/>
      <c r="F40" s="67"/>
      <c r="G40" s="67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</row>
    <row r="41" spans="1:21">
      <c r="A41" s="35"/>
      <c r="B41" s="35"/>
      <c r="C41" s="35"/>
      <c r="D41" s="35"/>
      <c r="E41" s="67"/>
      <c r="F41" s="67"/>
      <c r="G41" s="67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</row>
    <row r="42" spans="1:21">
      <c r="A42" s="35"/>
      <c r="B42" s="35"/>
      <c r="C42" s="35"/>
      <c r="D42" s="35"/>
      <c r="E42" s="67"/>
      <c r="F42" s="67"/>
      <c r="G42" s="67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</row>
    <row r="43" spans="1:21">
      <c r="A43" s="35"/>
      <c r="B43" s="35"/>
      <c r="C43" s="35"/>
      <c r="D43" s="35"/>
      <c r="E43" s="67"/>
      <c r="F43" s="67"/>
      <c r="G43" s="67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</row>
    <row r="44" spans="1:21">
      <c r="A44" s="35"/>
      <c r="B44" s="35"/>
      <c r="C44" s="35"/>
      <c r="D44" s="35"/>
      <c r="E44" s="67"/>
      <c r="F44" s="67"/>
      <c r="G44" s="67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</row>
    <row r="45" spans="1:21">
      <c r="A45" s="35"/>
      <c r="B45" s="35"/>
      <c r="C45" s="35"/>
      <c r="D45" s="35"/>
      <c r="E45" s="67"/>
      <c r="F45" s="67"/>
      <c r="G45" s="67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</row>
    <row r="46" spans="1:21">
      <c r="A46" s="35"/>
      <c r="B46" s="35"/>
      <c r="C46" s="35"/>
      <c r="D46" s="35"/>
      <c r="E46" s="67"/>
      <c r="F46" s="67"/>
      <c r="G46" s="67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</row>
    <row r="47" spans="1:21">
      <c r="A47" s="35"/>
      <c r="B47" s="35"/>
      <c r="C47" s="35"/>
      <c r="D47" s="35"/>
      <c r="E47" s="67"/>
      <c r="F47" s="67"/>
      <c r="G47" s="67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</row>
    <row r="48" spans="1:21">
      <c r="A48" s="35"/>
      <c r="B48" s="35"/>
      <c r="C48" s="35"/>
      <c r="D48" s="35"/>
      <c r="E48" s="67"/>
      <c r="F48" s="67"/>
      <c r="G48" s="67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</row>
    <row r="49" spans="1:21">
      <c r="A49" s="35"/>
      <c r="B49" s="35"/>
      <c r="C49" s="35"/>
      <c r="D49" s="35"/>
      <c r="E49" s="67"/>
      <c r="F49" s="67"/>
      <c r="G49" s="67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</row>
    <row r="50" spans="1:21">
      <c r="A50" s="35"/>
      <c r="B50" s="35"/>
      <c r="C50" s="35"/>
      <c r="D50" s="35"/>
      <c r="E50" s="67"/>
      <c r="F50" s="67"/>
      <c r="G50" s="67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</row>
    <row r="51" spans="1:21">
      <c r="A51" s="35"/>
      <c r="B51" s="35"/>
      <c r="C51" s="35"/>
      <c r="D51" s="35"/>
      <c r="E51" s="67"/>
      <c r="F51" s="67"/>
      <c r="G51" s="67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</row>
    <row r="52" spans="1:21">
      <c r="A52" s="35"/>
      <c r="B52" s="35"/>
      <c r="C52" s="35"/>
      <c r="D52" s="35"/>
      <c r="E52" s="67"/>
      <c r="F52" s="67"/>
      <c r="G52" s="67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</row>
    <row r="53" spans="1:21">
      <c r="A53" s="35"/>
      <c r="B53" s="35"/>
      <c r="C53" s="35"/>
      <c r="D53" s="35"/>
      <c r="E53" s="67"/>
      <c r="F53" s="67"/>
      <c r="G53" s="67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</row>
    <row r="54" spans="1:21">
      <c r="A54" s="35"/>
      <c r="B54" s="35"/>
      <c r="C54" s="35"/>
      <c r="D54" s="35"/>
      <c r="E54" s="67"/>
      <c r="F54" s="67"/>
      <c r="G54" s="67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</row>
    <row r="55" spans="1:21">
      <c r="A55" s="35"/>
      <c r="B55" s="35"/>
      <c r="C55" s="35"/>
      <c r="D55" s="35"/>
      <c r="E55" s="67"/>
      <c r="F55" s="67"/>
      <c r="G55" s="67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</row>
    <row r="56" spans="1:21">
      <c r="A56" s="35"/>
      <c r="B56" s="35"/>
      <c r="C56" s="35"/>
      <c r="D56" s="35"/>
      <c r="E56" s="67"/>
      <c r="F56" s="67"/>
      <c r="G56" s="67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</row>
    <row r="57" spans="1:21">
      <c r="A57" s="35"/>
      <c r="B57" s="35"/>
      <c r="C57" s="35"/>
      <c r="D57" s="35"/>
      <c r="E57" s="67"/>
      <c r="F57" s="67"/>
      <c r="G57" s="67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</row>
    <row r="58" spans="1:21">
      <c r="A58" s="35"/>
      <c r="B58" s="35"/>
      <c r="C58" s="35"/>
      <c r="D58" s="35"/>
      <c r="E58" s="67"/>
      <c r="F58" s="67"/>
      <c r="G58" s="67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</row>
    <row r="59" spans="1:21">
      <c r="A59" s="35"/>
      <c r="B59" s="35"/>
      <c r="C59" s="35"/>
      <c r="D59" s="35"/>
      <c r="E59" s="67"/>
      <c r="F59" s="67"/>
      <c r="G59" s="67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</row>
    <row r="60" spans="1:21">
      <c r="A60" s="35"/>
      <c r="B60" s="35"/>
      <c r="C60" s="35"/>
      <c r="D60" s="35"/>
      <c r="E60" s="67"/>
      <c r="F60" s="67"/>
      <c r="G60" s="67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</row>
    <row r="61" spans="1:21">
      <c r="A61" s="35"/>
      <c r="B61" s="35"/>
      <c r="C61" s="35"/>
      <c r="D61" s="35"/>
      <c r="E61" s="67"/>
      <c r="F61" s="67"/>
      <c r="G61" s="67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</row>
    <row r="62" spans="1:21">
      <c r="A62" s="35"/>
      <c r="B62" s="35"/>
      <c r="C62" s="35"/>
      <c r="D62" s="35"/>
      <c r="E62" s="67"/>
      <c r="F62" s="67"/>
      <c r="G62" s="67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</row>
    <row r="63" spans="1:21">
      <c r="A63" s="35"/>
      <c r="B63" s="35"/>
      <c r="C63" s="35"/>
      <c r="D63" s="35"/>
      <c r="E63" s="67"/>
      <c r="F63" s="67"/>
      <c r="G63" s="67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</row>
    <row r="64" spans="1:21">
      <c r="A64" s="35"/>
      <c r="B64" s="35"/>
      <c r="C64" s="35"/>
      <c r="D64" s="35"/>
      <c r="E64" s="67"/>
      <c r="F64" s="67"/>
      <c r="G64" s="67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</row>
    <row r="65" spans="1:21">
      <c r="A65" s="35"/>
      <c r="B65" s="35"/>
      <c r="C65" s="35"/>
      <c r="D65" s="35"/>
      <c r="E65" s="67"/>
      <c r="F65" s="67"/>
      <c r="G65" s="67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</row>
    <row r="66" spans="1:21">
      <c r="A66" s="35"/>
      <c r="B66" s="35"/>
      <c r="C66" s="35"/>
      <c r="D66" s="35"/>
      <c r="E66" s="67"/>
      <c r="F66" s="67"/>
      <c r="G66" s="67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</row>
    <row r="67" spans="1:21">
      <c r="A67" s="35"/>
      <c r="B67" s="35"/>
      <c r="C67" s="35"/>
      <c r="D67" s="35"/>
      <c r="E67" s="67"/>
      <c r="F67" s="67"/>
      <c r="G67" s="67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</row>
    <row r="68" spans="1:21">
      <c r="A68" s="35"/>
      <c r="B68" s="35"/>
      <c r="C68" s="35"/>
      <c r="D68" s="35"/>
      <c r="E68" s="67"/>
      <c r="F68" s="67"/>
      <c r="G68" s="67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</row>
    <row r="69" spans="1:21">
      <c r="A69" s="35"/>
      <c r="B69" s="35"/>
      <c r="C69" s="35"/>
      <c r="D69" s="35"/>
      <c r="E69" s="67"/>
      <c r="F69" s="67"/>
      <c r="G69" s="67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</row>
    <row r="70" spans="1:21">
      <c r="A70" s="35"/>
      <c r="B70" s="35"/>
      <c r="C70" s="35"/>
      <c r="D70" s="35"/>
      <c r="E70" s="67"/>
      <c r="F70" s="67"/>
      <c r="G70" s="67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</row>
    <row r="71" spans="1:21">
      <c r="A71" s="35"/>
      <c r="B71" s="35"/>
      <c r="C71" s="35"/>
      <c r="D71" s="35"/>
      <c r="E71" s="67"/>
      <c r="F71" s="67"/>
      <c r="G71" s="67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</row>
    <row r="72" spans="1:21">
      <c r="A72" s="35"/>
      <c r="B72" s="35"/>
      <c r="C72" s="35"/>
      <c r="D72" s="35"/>
      <c r="E72" s="67"/>
      <c r="F72" s="67"/>
      <c r="G72" s="67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</row>
    <row r="73" spans="1:21">
      <c r="A73" s="35"/>
      <c r="B73" s="35"/>
      <c r="C73" s="35"/>
      <c r="D73" s="35"/>
      <c r="E73" s="67"/>
      <c r="F73" s="67"/>
      <c r="G73" s="67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</row>
    <row r="74" spans="1:21">
      <c r="A74" s="35"/>
      <c r="B74" s="35"/>
      <c r="C74" s="35"/>
      <c r="D74" s="35"/>
      <c r="E74" s="67"/>
      <c r="F74" s="67"/>
      <c r="G74" s="67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</row>
    <row r="75" spans="1:21">
      <c r="A75" s="35"/>
      <c r="B75" s="35"/>
      <c r="C75" s="35"/>
      <c r="D75" s="35"/>
      <c r="E75" s="67"/>
      <c r="F75" s="67"/>
      <c r="G75" s="67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</row>
    <row r="76" spans="1:21">
      <c r="A76" s="35"/>
      <c r="B76" s="35"/>
      <c r="C76" s="35"/>
      <c r="D76" s="35"/>
      <c r="E76" s="67"/>
      <c r="F76" s="67"/>
      <c r="G76" s="67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</row>
    <row r="77" spans="1:21">
      <c r="A77" s="35"/>
      <c r="B77" s="35"/>
      <c r="C77" s="35"/>
      <c r="D77" s="35"/>
      <c r="E77" s="67"/>
      <c r="F77" s="67"/>
      <c r="G77" s="67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</row>
    <row r="78" spans="1:21">
      <c r="A78" s="35"/>
      <c r="B78" s="35"/>
      <c r="C78" s="35"/>
      <c r="D78" s="35"/>
      <c r="E78" s="67"/>
      <c r="F78" s="67"/>
      <c r="G78" s="67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</row>
    <row r="79" spans="1:21">
      <c r="A79" s="35"/>
      <c r="B79" s="35"/>
      <c r="C79" s="35"/>
      <c r="D79" s="35"/>
      <c r="E79" s="67"/>
      <c r="F79" s="67"/>
      <c r="G79" s="67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</row>
    <row r="80" spans="1:21">
      <c r="A80" s="35"/>
      <c r="B80" s="35"/>
      <c r="C80" s="35"/>
      <c r="D80" s="35"/>
      <c r="E80" s="67"/>
      <c r="F80" s="67"/>
      <c r="G80" s="67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</row>
    <row r="81" spans="1:21">
      <c r="A81" s="35"/>
      <c r="B81" s="35"/>
      <c r="C81" s="35"/>
      <c r="D81" s="35"/>
      <c r="E81" s="67"/>
      <c r="F81" s="67"/>
      <c r="G81" s="67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</row>
    <row r="82" spans="1:21">
      <c r="A82" s="35"/>
      <c r="B82" s="35"/>
      <c r="C82" s="35"/>
      <c r="D82" s="35"/>
      <c r="E82" s="67"/>
      <c r="F82" s="67"/>
      <c r="G82" s="67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</row>
    <row r="83" spans="1:21">
      <c r="A83" s="35"/>
      <c r="B83" s="35"/>
      <c r="C83" s="35"/>
      <c r="D83" s="35"/>
      <c r="E83" s="67"/>
      <c r="F83" s="67"/>
      <c r="G83" s="67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</row>
    <row r="84" spans="1:21">
      <c r="A84" s="35"/>
      <c r="B84" s="35"/>
      <c r="C84" s="35"/>
      <c r="D84" s="35"/>
      <c r="E84" s="67"/>
      <c r="F84" s="67"/>
      <c r="G84" s="67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</row>
    <row r="85" spans="1:21">
      <c r="A85" s="35"/>
      <c r="B85" s="35"/>
      <c r="C85" s="35"/>
      <c r="D85" s="35"/>
      <c r="E85" s="67"/>
      <c r="F85" s="67"/>
      <c r="G85" s="67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</row>
    <row r="86" spans="1:21">
      <c r="A86" s="35"/>
      <c r="B86" s="35"/>
      <c r="C86" s="35"/>
      <c r="D86" s="35"/>
      <c r="E86" s="67"/>
      <c r="F86" s="67"/>
      <c r="G86" s="67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</row>
    <row r="87" spans="1:21">
      <c r="A87" s="35"/>
      <c r="B87" s="35"/>
      <c r="C87" s="35"/>
      <c r="D87" s="35"/>
      <c r="E87" s="67"/>
      <c r="F87" s="67"/>
      <c r="G87" s="67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</row>
    <row r="88" spans="1:21">
      <c r="A88" s="35"/>
      <c r="B88" s="35"/>
      <c r="C88" s="35"/>
      <c r="D88" s="35"/>
      <c r="E88" s="67"/>
      <c r="F88" s="67"/>
      <c r="G88" s="67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</row>
    <row r="89" spans="1:21">
      <c r="A89" s="35"/>
      <c r="B89" s="35"/>
      <c r="C89" s="35"/>
      <c r="D89" s="35"/>
      <c r="E89" s="67"/>
      <c r="F89" s="67"/>
      <c r="G89" s="67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</row>
    <row r="90" spans="1:21">
      <c r="A90" s="35"/>
      <c r="B90" s="35"/>
      <c r="C90" s="35"/>
      <c r="D90" s="35"/>
      <c r="E90" s="67"/>
      <c r="F90" s="67"/>
      <c r="G90" s="67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</row>
    <row r="91" spans="1:21">
      <c r="A91" s="35"/>
      <c r="B91" s="35"/>
      <c r="C91" s="35"/>
      <c r="D91" s="35"/>
      <c r="E91" s="67"/>
      <c r="F91" s="67"/>
      <c r="G91" s="67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</row>
    <row r="92" spans="1:21">
      <c r="A92" s="35"/>
      <c r="B92" s="35"/>
      <c r="C92" s="35"/>
      <c r="D92" s="35"/>
      <c r="E92" s="67"/>
      <c r="F92" s="67"/>
      <c r="G92" s="67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</row>
    <row r="93" spans="1:21">
      <c r="A93" s="35"/>
      <c r="B93" s="35"/>
      <c r="C93" s="35"/>
      <c r="D93" s="35"/>
      <c r="E93" s="67"/>
      <c r="F93" s="67"/>
      <c r="G93" s="67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</row>
    <row r="94" spans="1:21">
      <c r="A94" s="35"/>
      <c r="B94" s="35"/>
      <c r="C94" s="35"/>
      <c r="D94" s="35"/>
      <c r="E94" s="67"/>
      <c r="F94" s="67"/>
      <c r="G94" s="67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</row>
    <row r="95" spans="1:21">
      <c r="A95" s="35"/>
      <c r="B95" s="35"/>
      <c r="C95" s="35"/>
      <c r="D95" s="35"/>
      <c r="E95" s="67"/>
      <c r="F95" s="67"/>
      <c r="G95" s="67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</row>
    <row r="96" spans="1:21">
      <c r="A96" s="35"/>
      <c r="B96" s="35"/>
      <c r="C96" s="35"/>
      <c r="D96" s="35"/>
      <c r="E96" s="67"/>
      <c r="F96" s="67"/>
      <c r="G96" s="67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</row>
    <row r="97" spans="1:21">
      <c r="A97" s="35"/>
      <c r="B97" s="35"/>
      <c r="C97" s="35"/>
      <c r="D97" s="35"/>
      <c r="E97" s="67"/>
      <c r="F97" s="67"/>
      <c r="G97" s="67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</row>
    <row r="98" spans="1:21">
      <c r="A98" s="35"/>
      <c r="B98" s="35"/>
      <c r="C98" s="35"/>
      <c r="D98" s="35"/>
      <c r="E98" s="67"/>
      <c r="F98" s="67"/>
      <c r="G98" s="67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</row>
    <row r="99" spans="1:21">
      <c r="A99" s="35"/>
      <c r="B99" s="35"/>
      <c r="C99" s="35"/>
      <c r="D99" s="35"/>
      <c r="E99" s="67"/>
      <c r="F99" s="67"/>
      <c r="G99" s="67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</row>
    <row r="100" spans="1:21">
      <c r="A100" s="35"/>
      <c r="B100" s="35"/>
      <c r="C100" s="35"/>
      <c r="D100" s="35"/>
      <c r="E100" s="67"/>
      <c r="F100" s="67"/>
      <c r="G100" s="67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Dashboard</vt:lpstr>
      <vt:lpstr>تحليل مشروع</vt:lpstr>
      <vt:lpstr>ابدأ من هنا</vt:lpstr>
      <vt:lpstr>المشاريع</vt:lpstr>
      <vt:lpstr>المصروفات</vt:lpstr>
      <vt:lpstr>المشتريات</vt:lpstr>
      <vt:lpstr>المستخلصات والتحصيلات</vt:lpstr>
      <vt:lpstr>مقاولو الباطن</vt:lpstr>
      <vt:lpstr>الموردون</vt:lpstr>
      <vt:lpstr>تحليل المشاريع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shahat</dc:creator>
  <cp:lastModifiedBy>ahmed shahat</cp:lastModifiedBy>
  <dcterms:created xsi:type="dcterms:W3CDTF">2026-08-06T12:42:53Z</dcterms:created>
  <dcterms:modified xsi:type="dcterms:W3CDTF">2026-08-06T12:44:02Z</dcterms:modified>
</cp:coreProperties>
</file>