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med\Downloads\"/>
    </mc:Choice>
  </mc:AlternateContent>
  <bookViews>
    <workbookView xWindow="0" yWindow="0" windowWidth="23040" windowHeight="9264" tabRatio="500" activeTab="3"/>
  </bookViews>
  <sheets>
    <sheet name="عطاءات ومناقصات" sheetId="1" r:id="rId1"/>
    <sheet name="مقاولو الباطن" sheetId="2" r:id="rId2"/>
    <sheet name="المستخلص الشهري" sheetId="3" r:id="rId3"/>
    <sheet name="جرد المخازن" sheetId="4" r:id="rId4"/>
    <sheet name="تحليل الانحراف" sheetId="5" r:id="rId5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4" i="5" l="1"/>
  <c r="D21" i="5"/>
  <c r="G25" i="5" s="1"/>
  <c r="C21" i="5"/>
  <c r="G20" i="5"/>
  <c r="F20" i="5"/>
  <c r="E20" i="5"/>
  <c r="G19" i="5"/>
  <c r="F19" i="5"/>
  <c r="E19" i="5"/>
  <c r="F18" i="5"/>
  <c r="E18" i="5"/>
  <c r="G18" i="5" s="1"/>
  <c r="F17" i="5"/>
  <c r="E17" i="5"/>
  <c r="G17" i="5" s="1"/>
  <c r="G16" i="5"/>
  <c r="F16" i="5"/>
  <c r="E16" i="5"/>
  <c r="F15" i="5"/>
  <c r="E15" i="5"/>
  <c r="G15" i="5" s="1"/>
  <c r="F14" i="5"/>
  <c r="E14" i="5"/>
  <c r="G14" i="5" s="1"/>
  <c r="G13" i="5"/>
  <c r="F13" i="5"/>
  <c r="E13" i="5"/>
  <c r="G12" i="5"/>
  <c r="F12" i="5"/>
  <c r="E12" i="5"/>
  <c r="G11" i="5"/>
  <c r="F11" i="5"/>
  <c r="E11" i="5"/>
  <c r="F10" i="5"/>
  <c r="E10" i="5"/>
  <c r="G10" i="5" s="1"/>
  <c r="F9" i="5"/>
  <c r="E9" i="5"/>
  <c r="G9" i="5" s="1"/>
  <c r="G8" i="5"/>
  <c r="F8" i="5"/>
  <c r="E8" i="5"/>
  <c r="G29" i="5" s="1"/>
  <c r="J18" i="4"/>
  <c r="H18" i="4"/>
  <c r="H17" i="4"/>
  <c r="J17" i="4" s="1"/>
  <c r="J16" i="4"/>
  <c r="H16" i="4"/>
  <c r="J15" i="4"/>
  <c r="H15" i="4"/>
  <c r="J14" i="4"/>
  <c r="H14" i="4"/>
  <c r="H13" i="4"/>
  <c r="J13" i="4" s="1"/>
  <c r="J12" i="4"/>
  <c r="H12" i="4"/>
  <c r="J11" i="4"/>
  <c r="H11" i="4"/>
  <c r="J10" i="4"/>
  <c r="H10" i="4"/>
  <c r="H9" i="4"/>
  <c r="J9" i="4" s="1"/>
  <c r="J8" i="4"/>
  <c r="H8" i="4"/>
  <c r="J7" i="4"/>
  <c r="H7" i="4"/>
  <c r="J6" i="4"/>
  <c r="H6" i="4"/>
  <c r="H5" i="4"/>
  <c r="J5" i="4" s="1"/>
  <c r="J4" i="4"/>
  <c r="H4" i="4"/>
  <c r="F20" i="3"/>
  <c r="H20" i="3" s="1"/>
  <c r="F19" i="3"/>
  <c r="H19" i="3" s="1"/>
  <c r="F18" i="3"/>
  <c r="H18" i="3" s="1"/>
  <c r="F17" i="3"/>
  <c r="H17" i="3" s="1"/>
  <c r="F16" i="3"/>
  <c r="H16" i="3" s="1"/>
  <c r="F15" i="3"/>
  <c r="H15" i="3" s="1"/>
  <c r="F14" i="3"/>
  <c r="H14" i="3" s="1"/>
  <c r="F13" i="3"/>
  <c r="H13" i="3" s="1"/>
  <c r="F12" i="3"/>
  <c r="H12" i="3" s="1"/>
  <c r="F11" i="3"/>
  <c r="H11" i="3" s="1"/>
  <c r="F10" i="3"/>
  <c r="H10" i="3" s="1"/>
  <c r="F9" i="3"/>
  <c r="H9" i="3" s="1"/>
  <c r="F30" i="2"/>
  <c r="E30" i="2"/>
  <c r="H30" i="2" s="1"/>
  <c r="D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G30" i="2" s="1"/>
  <c r="I35" i="1"/>
  <c r="F30" i="1"/>
  <c r="H29" i="1"/>
  <c r="I29" i="1" s="1"/>
  <c r="F29" i="1"/>
  <c r="F28" i="1"/>
  <c r="H28" i="1" s="1"/>
  <c r="I28" i="1" s="1"/>
  <c r="H26" i="1"/>
  <c r="I26" i="1" s="1"/>
  <c r="F26" i="1"/>
  <c r="F25" i="1"/>
  <c r="F24" i="1"/>
  <c r="F22" i="1"/>
  <c r="H22" i="1" s="1"/>
  <c r="I22" i="1" s="1"/>
  <c r="H21" i="1"/>
  <c r="F21" i="1"/>
  <c r="I21" i="1" s="1"/>
  <c r="F20" i="1"/>
  <c r="H19" i="1"/>
  <c r="I19" i="1" s="1"/>
  <c r="F19" i="1"/>
  <c r="F17" i="1"/>
  <c r="H17" i="1" s="1"/>
  <c r="I17" i="1" s="1"/>
  <c r="H16" i="1"/>
  <c r="I16" i="1" s="1"/>
  <c r="F16" i="1"/>
  <c r="F15" i="1"/>
  <c r="F14" i="1"/>
  <c r="F12" i="1"/>
  <c r="H12" i="1" s="1"/>
  <c r="I12" i="1" s="1"/>
  <c r="H11" i="1"/>
  <c r="F11" i="1"/>
  <c r="I11" i="1" s="1"/>
  <c r="F10" i="1"/>
  <c r="H10" i="1" s="1"/>
  <c r="J20" i="4" l="1"/>
  <c r="I30" i="1"/>
  <c r="I15" i="1"/>
  <c r="H21" i="3"/>
  <c r="I33" i="1"/>
  <c r="F21" i="3"/>
  <c r="H20" i="1"/>
  <c r="I20" i="1" s="1"/>
  <c r="H30" i="1"/>
  <c r="I10" i="1"/>
  <c r="H14" i="1"/>
  <c r="I14" i="1" s="1"/>
  <c r="H24" i="1"/>
  <c r="I24" i="1" s="1"/>
  <c r="I32" i="1"/>
  <c r="H15" i="1"/>
  <c r="H25" i="1"/>
  <c r="I25" i="1" s="1"/>
  <c r="G28" i="5"/>
  <c r="E21" i="5"/>
  <c r="I26" i="3" l="1"/>
  <c r="I25" i="3"/>
  <c r="I28" i="3" s="1"/>
  <c r="I24" i="3"/>
  <c r="G21" i="3"/>
  <c r="I34" i="1"/>
  <c r="G26" i="5"/>
  <c r="G21" i="5"/>
  <c r="F21" i="5"/>
  <c r="G27" i="5" s="1"/>
</calcChain>
</file>

<file path=xl/sharedStrings.xml><?xml version="1.0" encoding="utf-8"?>
<sst xmlns="http://schemas.openxmlformats.org/spreadsheetml/2006/main" count="233" uniqueCount="182">
  <si>
    <t>نموذج تسعير عطاءات ومناقصات</t>
  </si>
  <si>
    <t>بابل للبرمجيات | لحساب تكلفة المشروع قبل تقديم العرض</t>
  </si>
  <si>
    <t>بيانات المشروع</t>
  </si>
  <si>
    <t>اسم المشروع:</t>
  </si>
  <si>
    <t>رقم العطاء:</t>
  </si>
  <si>
    <t>اسم العميل/الجهة:</t>
  </si>
  <si>
    <t>تاريخ التقديم:</t>
  </si>
  <si>
    <t>موقع المشروع:</t>
  </si>
  <si>
    <t>مدة التنفيذ (يوم):</t>
  </si>
  <si>
    <t>بنود التسعير التفصيلية</t>
  </si>
  <si>
    <t>م</t>
  </si>
  <si>
    <t>وصف البند</t>
  </si>
  <si>
    <t>الوحدة</t>
  </si>
  <si>
    <t>الكمية</t>
  </si>
  <si>
    <t>سعر الوحدة
(جنيه)</t>
  </si>
  <si>
    <t>التكلفة المباشرة
(جنيه)</t>
  </si>
  <si>
    <t>نسبة الهامش
%</t>
  </si>
  <si>
    <t>هامش الربح
(جنيه)</t>
  </si>
  <si>
    <t>سعر البيع
(جنيه)</t>
  </si>
  <si>
    <t xml:space="preserve">  أعمال الحفر والتسوية</t>
  </si>
  <si>
    <t>حفر يدوي</t>
  </si>
  <si>
    <t>م²</t>
  </si>
  <si>
    <t>حفر ميكانيكي</t>
  </si>
  <si>
    <t>ردم وتسوية</t>
  </si>
  <si>
    <t xml:space="preserve">  أعمال الخرسانة</t>
  </si>
  <si>
    <t>خرسانة عادية</t>
  </si>
  <si>
    <t>خرسانة مسلحة أعمدة</t>
  </si>
  <si>
    <t>خرسانة مسلحة أسقف</t>
  </si>
  <si>
    <t>أعمال التشوين</t>
  </si>
  <si>
    <t xml:space="preserve">  أعمال البناء والتشطيب</t>
  </si>
  <si>
    <t>بياض داخلي</t>
  </si>
  <si>
    <t>بياض خارجي</t>
  </si>
  <si>
    <t>بلاط أرضيات</t>
  </si>
  <si>
    <t>دهانات</t>
  </si>
  <si>
    <t xml:space="preserve">  أعمال التمديدات</t>
  </si>
  <si>
    <t>كهرباء</t>
  </si>
  <si>
    <t>سباكة</t>
  </si>
  <si>
    <t>صرف صحي</t>
  </si>
  <si>
    <t xml:space="preserve">  مصروفات غير مباشرة</t>
  </si>
  <si>
    <t>إدارة موقع</t>
  </si>
  <si>
    <t>معدات وآليات</t>
  </si>
  <si>
    <t>أمن وسلامة</t>
  </si>
  <si>
    <t>ملخص التسعير النهائي</t>
  </si>
  <si>
    <t>إجمالي التكلفة المباشرة</t>
  </si>
  <si>
    <t>إجمالي هامش الربح</t>
  </si>
  <si>
    <t>إجمالي سعر البيع</t>
  </si>
  <si>
    <t>نسبة الربح الإجمالية</t>
  </si>
  <si>
    <t>شيت متابعة المقاولين من الباطن</t>
  </si>
  <si>
    <t>لضبط المستخلصات والمدفوعات لكل مقاول | بابل للبرمجيات</t>
  </si>
  <si>
    <t>اسم المقاول</t>
  </si>
  <si>
    <t>نوع العمل</t>
  </si>
  <si>
    <t>قيمة العقد
(جنيه)</t>
  </si>
  <si>
    <t>إجمالي
المستخلصات
(جنيه)</t>
  </si>
  <si>
    <t>إجمالي
المدفوع
(جنيه)</t>
  </si>
  <si>
    <t>المبلغ
المتبقي
(جنيه)</t>
  </si>
  <si>
    <t>نسبة
الإنجاز %</t>
  </si>
  <si>
    <t>تاريخ
آخر دفعة</t>
  </si>
  <si>
    <t>ملاحظات</t>
  </si>
  <si>
    <t>مؤسسة البناء الحديث</t>
  </si>
  <si>
    <t>أعمال خرسانة</t>
  </si>
  <si>
    <t>شركة الإنشاءات المتحدة</t>
  </si>
  <si>
    <t>أعمال تشطيب</t>
  </si>
  <si>
    <t>مقاول الكهرباء – أحمد سالم</t>
  </si>
  <si>
    <t>تمديدات كهربائية</t>
  </si>
  <si>
    <t>شركة السباكة المثلى</t>
  </si>
  <si>
    <t>أعمال سباكة وصرف</t>
  </si>
  <si>
    <t>مؤسسة الألمونيوم والزجاج</t>
  </si>
  <si>
    <t>أعمال ألمونيوم</t>
  </si>
  <si>
    <t>الإجمالي</t>
  </si>
  <si>
    <t>نموذج المستخلص الشهري</t>
  </si>
  <si>
    <t>لمتابعة نسبة الإنجاز واستحقاقات كل مرحلة | بابل للبرمجيات</t>
  </si>
  <si>
    <t>بيانات المستخلص</t>
  </si>
  <si>
    <t>رقم المستخلص:</t>
  </si>
  <si>
    <t>المقاول:</t>
  </si>
  <si>
    <t>الشهر / الفترة:</t>
  </si>
  <si>
    <t>قيمة العقد الكلية:</t>
  </si>
  <si>
    <t>تاريخ الإصدار:</t>
  </si>
  <si>
    <t>بنود الأعمال المنجزة</t>
  </si>
  <si>
    <t>الكمية
الإجمالية</t>
  </si>
  <si>
    <t>سعر
الوحدة
(جنيه)</t>
  </si>
  <si>
    <t>قيمة البند
الكلية (جنيه)</t>
  </si>
  <si>
    <t>نسبة الإنجاز
المتراكم %</t>
  </si>
  <si>
    <t>قيمة الإنجاز
المتراكم (جنيه)</t>
  </si>
  <si>
    <t>أعمال الحفر والتسوية</t>
  </si>
  <si>
    <t>بند</t>
  </si>
  <si>
    <t>أعمال الخرسانة المسلحة – أساسات</t>
  </si>
  <si>
    <t>أعمال الخرسانة المسلحة – أعمدة</t>
  </si>
  <si>
    <t>أعمال الخرسانة المسلحة – أسقف</t>
  </si>
  <si>
    <t>أعمال البناء والطوب</t>
  </si>
  <si>
    <t>أعمال البياض الداخلي</t>
  </si>
  <si>
    <t>أعمال البياض الخارجي</t>
  </si>
  <si>
    <t>أعمال البلاط والسيراميك</t>
  </si>
  <si>
    <t>أعمال الدهانات</t>
  </si>
  <si>
    <t>التمديدات الكهربائية</t>
  </si>
  <si>
    <t>أعمال السباكة والصرف</t>
  </si>
  <si>
    <t>أعمال الألمونيوم والزجاج</t>
  </si>
  <si>
    <t>ملخص الاستحقاقات</t>
  </si>
  <si>
    <t>قيمة الإنجاز المتراكم</t>
  </si>
  <si>
    <t>خصم الدفعة المقدمة (10%)</t>
  </si>
  <si>
    <t>خصم الضمان (5%)</t>
  </si>
  <si>
    <t>المستخلصات السابقة</t>
  </si>
  <si>
    <t>صافي المستخلص الحالي المستحق</t>
  </si>
  <si>
    <t>شيت جرد المخازن والمواد – مواد البناء</t>
  </si>
  <si>
    <t>لمتابعة مواد البناء والخامات في الموقع | بابل للبرمجيات</t>
  </si>
  <si>
    <t>كود
المادة</t>
  </si>
  <si>
    <t>اسم المادة</t>
  </si>
  <si>
    <t>الحد
الأدنى</t>
  </si>
  <si>
    <t>الرصيد
الافتتاحي</t>
  </si>
  <si>
    <t>الوارد
للمخزن</t>
  </si>
  <si>
    <t>المنصرف
من المخزن</t>
  </si>
  <si>
    <t>الرصيد
الحالي</t>
  </si>
  <si>
    <t>سعر
الوحدة (جنيه)</t>
  </si>
  <si>
    <t>إجمالي
قيمة المخزن</t>
  </si>
  <si>
    <t>MAT-001</t>
  </si>
  <si>
    <t>أسمنت بورتلاندي</t>
  </si>
  <si>
    <t>شيكارة</t>
  </si>
  <si>
    <t>MAT-002</t>
  </si>
  <si>
    <t>رمل ناعم</t>
  </si>
  <si>
    <t>م³</t>
  </si>
  <si>
    <t>MAT-003</t>
  </si>
  <si>
    <t>رمل خشن (زلط)</t>
  </si>
  <si>
    <t>MAT-004</t>
  </si>
  <si>
    <t>طوب أحمر</t>
  </si>
  <si>
    <t>ألف طوبة</t>
  </si>
  <si>
    <t>MAT-005</t>
  </si>
  <si>
    <t>حديد تسليح 10مم</t>
  </si>
  <si>
    <t>طن</t>
  </si>
  <si>
    <t>MAT-006</t>
  </si>
  <si>
    <t>حديد تسليح 12مم</t>
  </si>
  <si>
    <t>MAT-007</t>
  </si>
  <si>
    <t>حديد تسليح 16مم</t>
  </si>
  <si>
    <t>MAT-008</t>
  </si>
  <si>
    <t>خشب قوالب</t>
  </si>
  <si>
    <t>MAT-009</t>
  </si>
  <si>
    <t>بلاط سيراميك أرضيات</t>
  </si>
  <si>
    <t>MAT-010</t>
  </si>
  <si>
    <t>دهان أبيض</t>
  </si>
  <si>
    <t>جركن</t>
  </si>
  <si>
    <t>MAT-011</t>
  </si>
  <si>
    <t>أنابيب PVC بلدي</t>
  </si>
  <si>
    <t>متر</t>
  </si>
  <si>
    <t>MAT-012</t>
  </si>
  <si>
    <t>كابل كهربائي 4مم</t>
  </si>
  <si>
    <t>MAT-013</t>
  </si>
  <si>
    <t>جبس بناء</t>
  </si>
  <si>
    <t>MAT-014</t>
  </si>
  <si>
    <t>مواد عازلة للمياه</t>
  </si>
  <si>
    <t>لتر</t>
  </si>
  <si>
    <t>MAT-015</t>
  </si>
  <si>
    <t>مسامير ومواد تثبيت</t>
  </si>
  <si>
    <t>كيلو</t>
  </si>
  <si>
    <t>⚠ المواد التي رصيدها أقل من الحد الأدنى تحتاج إلى إعادة طلب فوري</t>
  </si>
  <si>
    <t>إجمالي قيمة المخزن</t>
  </si>
  <si>
    <t>نموذج تحليل الانحراف في التكاليف</t>
  </si>
  <si>
    <t>مقارنة التكلفة الفعلية بالمخططة لاتخاذ قرارات تصحيحية | بابل للبرمجيات</t>
  </si>
  <si>
    <t>الفترة:</t>
  </si>
  <si>
    <t>مدير المشروع:</t>
  </si>
  <si>
    <t>تاريخ التقرير:</t>
  </si>
  <si>
    <t>جدول تحليل الانحراف التفصيلي</t>
  </si>
  <si>
    <t>بند التكلفة</t>
  </si>
  <si>
    <t>التكلفة
المخططة
(جنيه)</t>
  </si>
  <si>
    <t>التكلفة
الفعلية
(جنيه)</t>
  </si>
  <si>
    <t>الانحراف
(جنيه)</t>
  </si>
  <si>
    <t>نسبة
الانحراف %</t>
  </si>
  <si>
    <t>الوضع</t>
  </si>
  <si>
    <t>سبب الانحراف</t>
  </si>
  <si>
    <t>الإجراء التصحيحي</t>
  </si>
  <si>
    <t>أعمال الخرسانة والتسليح</t>
  </si>
  <si>
    <t>أعمال البياض والتشطيب</t>
  </si>
  <si>
    <t>أعمال الأرضيات</t>
  </si>
  <si>
    <t>مواد البناء والخامات</t>
  </si>
  <si>
    <t>العمالة والرواتب</t>
  </si>
  <si>
    <t>مصروفات إدارة الموقع</t>
  </si>
  <si>
    <t>مصروفات أمن وسلامة</t>
  </si>
  <si>
    <t>مصروفات غير متوقعة</t>
  </si>
  <si>
    <t>ملخص مؤشرات الأداء</t>
  </si>
  <si>
    <t>إجمالي التكلفة المخططة</t>
  </si>
  <si>
    <t>إجمالي التكلفة الفعلية</t>
  </si>
  <si>
    <t>إجمالي الانحراف (+ تجاوز / - وفر)</t>
  </si>
  <si>
    <t>نسبة الانحراف الكلية</t>
  </si>
  <si>
    <t>عدد بنود التجاوز</t>
  </si>
  <si>
    <t>عدد بنود الوفر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</si>
</sst>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;\-"/>
    <numFmt numFmtId="165" formatCode="0.0%;\(0.0%\);\-"/>
  </numFmts>
  <fonts count="27" x14ac:knownFonts="1">
    <font>
      <sz val="11"/>
      <color theme="1"/>
      <name val="Calibri"/>
      <family val="2"/>
      <charset val="1"/>
    </font>
    <font>
      <b/>
      <sz val="15"/>
      <color rgb="FFFFFFFF"/>
      <name val="Arial"/>
      <charset val="1"/>
    </font>
    <font>
      <i/>
      <sz val="11"/>
      <color rgb="FFFFFFFF"/>
      <name val="Arial"/>
      <charset val="1"/>
    </font>
    <font>
      <b/>
      <sz val="11"/>
      <color rgb="FFFFFFFF"/>
      <name val="Arial"/>
      <charset val="1"/>
    </font>
    <font>
      <b/>
      <sz val="10"/>
      <color rgb="FF1F4E79"/>
      <name val="Arial"/>
      <charset val="1"/>
    </font>
    <font>
      <sz val="10"/>
      <color rgb="FF000000"/>
      <name val="Arial"/>
      <charset val="1"/>
    </font>
    <font>
      <b/>
      <sz val="10"/>
      <color rgb="FFFFFFFF"/>
      <name val="Arial"/>
      <charset val="1"/>
    </font>
    <font>
      <sz val="10"/>
      <color rgb="FF0000FF"/>
      <name val="Arial"/>
      <charset val="1"/>
    </font>
    <font>
      <sz val="10"/>
      <name val="Arial"/>
      <charset val="1"/>
    </font>
    <font>
      <b/>
      <sz val="11"/>
      <color rgb="FF375623"/>
      <name val="Arial"/>
      <charset val="1"/>
    </font>
    <font>
      <b/>
      <sz val="12"/>
      <color rgb="FF375623"/>
      <name val="Arial"/>
      <charset val="1"/>
    </font>
    <font>
      <b/>
      <sz val="12"/>
      <color rgb="FFFFFFFF"/>
      <name val="Arial"/>
      <charset val="1"/>
    </font>
    <font>
      <b/>
      <sz val="11"/>
      <color rgb="FFC55A11"/>
      <name val="Arial"/>
      <charset val="1"/>
    </font>
    <font>
      <b/>
      <sz val="12"/>
      <color rgb="FFC55A11"/>
      <name val="Arial"/>
      <charset val="1"/>
    </font>
    <font>
      <sz val="10"/>
      <color rgb="FFC00000"/>
      <name val="Arial"/>
      <charset val="1"/>
    </font>
    <font>
      <b/>
      <sz val="11"/>
      <color rgb="FF1F4E79"/>
      <name val="Arial"/>
      <charset val="1"/>
    </font>
    <font>
      <b/>
      <sz val="10"/>
      <color rgb="FF375623"/>
      <name val="Arial"/>
      <charset val="1"/>
    </font>
    <font>
      <b/>
      <sz val="11"/>
      <color rgb="FFC00000"/>
      <name val="Arial"/>
      <charset val="1"/>
    </font>
    <font>
      <b/>
      <sz val="11"/>
      <color rgb="FF0000FF"/>
      <name val="Arial"/>
      <charset val="1"/>
    </font>
    <font>
      <b/>
      <sz val="10"/>
      <name val="Arial"/>
      <charset val="1"/>
    </font>
    <font>
      <b/>
      <sz val="10"/>
      <color rgb="FFC55A11"/>
      <name val="Arial"/>
      <charset val="1"/>
    </font>
    <font>
      <b/>
      <sz val="14"/>
      <color rgb="FFFFFFFF"/>
      <name val="Arial"/>
      <charset val="1"/>
    </font>
    <font>
      <b/>
      <sz val="12"/>
      <color rgb="FF1F4E79"/>
      <name val="Arial"/>
      <charset val="1"/>
    </font>
    <font>
      <b/>
      <sz val="13"/>
      <color rgb="FF1F4E79"/>
      <name val="Arial"/>
      <charset val="1"/>
    </font>
    <font>
      <b/>
      <sz val="13"/>
      <color rgb="FFC00000"/>
      <name val="Arial"/>
      <charset val="1"/>
    </font>
    <font>
      <b/>
      <sz val="13"/>
      <color rgb="FFC55A11"/>
      <name val="Arial"/>
      <charset val="1"/>
    </font>
    <font>
      <b/>
      <sz val="13"/>
      <color rgb="FF375623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FFF2CC"/>
        <bgColor rgb="FFFCE4D6"/>
      </patternFill>
    </fill>
    <fill>
      <patternFill patternType="solid">
        <fgColor rgb="FFEBF3FB"/>
        <bgColor rgb="FFE2EFDA"/>
      </patternFill>
    </fill>
    <fill>
      <patternFill patternType="solid">
        <fgColor rgb="FFE2EFDA"/>
        <bgColor rgb="FFEBF3FB"/>
      </patternFill>
    </fill>
    <fill>
      <patternFill patternType="solid">
        <fgColor rgb="FFFFFFFF"/>
        <bgColor rgb="FFEBF3FB"/>
      </patternFill>
    </fill>
    <fill>
      <patternFill patternType="solid">
        <fgColor rgb="FFD6E4F0"/>
        <bgColor rgb="FFE2EFDA"/>
      </patternFill>
    </fill>
    <fill>
      <patternFill patternType="solid">
        <fgColor rgb="FFFCE4D6"/>
        <bgColor rgb="FFFFF2CC"/>
      </patternFill>
    </fill>
  </fills>
  <borders count="6">
    <border>
      <left/>
      <right/>
      <top/>
      <bottom/>
      <diagonal/>
    </border>
    <border>
      <left style="medium">
        <color rgb="FF2E75B6"/>
      </left>
      <right/>
      <top style="medium">
        <color rgb="FF2E75B6"/>
      </top>
      <bottom style="medium">
        <color rgb="FF2E75B6"/>
      </bottom>
      <diagonal/>
    </border>
    <border>
      <left/>
      <right/>
      <top/>
      <bottom style="thin">
        <color rgb="FF2E75B6"/>
      </bottom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  <border>
      <left style="thin">
        <color rgb="FFBDD7EE"/>
      </left>
      <right/>
      <top style="thin">
        <color rgb="FFBDD7EE"/>
      </top>
      <bottom style="thin">
        <color rgb="FFBDD7EE"/>
      </bottom>
      <diagonal/>
    </border>
    <border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2" fillId="8" borderId="1" xfId="0" applyFont="1" applyFill="1" applyBorder="1" applyAlignment="1">
      <alignment horizontal="center" readingOrder="2"/>
    </xf>
    <xf numFmtId="0" fontId="11" fillId="2" borderId="1" xfId="0" applyFont="1" applyFill="1" applyBorder="1" applyAlignment="1">
      <alignment horizontal="center" readingOrder="2"/>
    </xf>
    <xf numFmtId="0" fontId="20" fillId="4" borderId="1" xfId="0" applyFont="1" applyFill="1" applyBorder="1" applyAlignment="1">
      <alignment horizontal="center" readingOrder="2"/>
    </xf>
    <xf numFmtId="0" fontId="17" fillId="9" borderId="1" xfId="0" applyFont="1" applyFill="1" applyBorder="1" applyAlignment="1">
      <alignment horizontal="right" vertical="center" readingOrder="2"/>
    </xf>
    <xf numFmtId="0" fontId="15" fillId="8" borderId="5" xfId="0" applyFont="1" applyFill="1" applyBorder="1" applyAlignment="1">
      <alignment horizontal="center" readingOrder="2"/>
    </xf>
    <xf numFmtId="0" fontId="15" fillId="8" borderId="1" xfId="0" applyFont="1" applyFill="1" applyBorder="1" applyAlignment="1">
      <alignment horizontal="center" readingOrder="2"/>
    </xf>
    <xf numFmtId="0" fontId="12" fillId="4" borderId="1" xfId="0" applyFont="1" applyFill="1" applyBorder="1" applyAlignment="1">
      <alignment horizontal="right" vertical="center" readingOrder="2"/>
    </xf>
    <xf numFmtId="0" fontId="3" fillId="2" borderId="1" xfId="0" applyFont="1" applyFill="1" applyBorder="1" applyAlignment="1">
      <alignment horizontal="right" vertical="center" readingOrder="2"/>
    </xf>
    <xf numFmtId="0" fontId="9" fillId="6" borderId="1" xfId="0" applyFont="1" applyFill="1" applyBorder="1" applyAlignment="1">
      <alignment horizontal="right" vertical="center" readingOrder="2"/>
    </xf>
    <xf numFmtId="0" fontId="6" fillId="3" borderId="4" xfId="0" applyFont="1" applyFill="1" applyBorder="1" applyAlignment="1">
      <alignment horizontal="right" vertical="center" readingOrder="2"/>
    </xf>
    <xf numFmtId="0" fontId="5" fillId="4" borderId="2" xfId="0" applyFont="1" applyFill="1" applyBorder="1" applyAlignment="1">
      <alignment horizontal="right" vertical="center" readingOrder="2"/>
    </xf>
    <xf numFmtId="0" fontId="3" fillId="3" borderId="1" xfId="0" applyFont="1" applyFill="1" applyBorder="1" applyAlignment="1">
      <alignment horizontal="center" vertical="center" readingOrder="2"/>
    </xf>
    <xf numFmtId="0" fontId="2" fillId="3" borderId="0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readingOrder="2"/>
    </xf>
    <xf numFmtId="0" fontId="4" fillId="0" borderId="0" xfId="0" applyFont="1" applyAlignment="1">
      <alignment horizontal="right" vertical="center" readingOrder="2"/>
    </xf>
    <xf numFmtId="0" fontId="6" fillId="3" borderId="3" xfId="0" applyFont="1" applyFill="1" applyBorder="1" applyAlignment="1">
      <alignment horizontal="center" vertical="center" wrapText="1" readingOrder="2"/>
    </xf>
    <xf numFmtId="0" fontId="5" fillId="5" borderId="3" xfId="0" applyFont="1" applyFill="1" applyBorder="1" applyAlignment="1">
      <alignment horizontal="center" vertical="center" readingOrder="2"/>
    </xf>
    <xf numFmtId="0" fontId="5" fillId="5" borderId="3" xfId="0" applyFont="1" applyFill="1" applyBorder="1" applyAlignment="1">
      <alignment horizontal="right" vertical="center" readingOrder="2"/>
    </xf>
    <xf numFmtId="164" fontId="7" fillId="5" borderId="3" xfId="0" applyNumberFormat="1" applyFont="1" applyFill="1" applyBorder="1" applyAlignment="1">
      <alignment horizontal="center" vertical="center" readingOrder="2"/>
    </xf>
    <xf numFmtId="164" fontId="8" fillId="5" borderId="3" xfId="0" applyNumberFormat="1" applyFont="1" applyFill="1" applyBorder="1" applyAlignment="1">
      <alignment horizontal="center" readingOrder="2"/>
    </xf>
    <xf numFmtId="165" fontId="7" fillId="5" borderId="3" xfId="0" applyNumberFormat="1" applyFont="1" applyFill="1" applyBorder="1" applyAlignment="1">
      <alignment horizontal="center" vertical="center" readingOrder="2"/>
    </xf>
    <xf numFmtId="164" fontId="4" fillId="6" borderId="3" xfId="0" applyNumberFormat="1" applyFont="1" applyFill="1" applyBorder="1" applyAlignment="1">
      <alignment horizontal="center" readingOrder="2"/>
    </xf>
    <xf numFmtId="0" fontId="5" fillId="7" borderId="3" xfId="0" applyFont="1" applyFill="1" applyBorder="1" applyAlignment="1">
      <alignment horizontal="center" vertical="center" readingOrder="2"/>
    </xf>
    <xf numFmtId="0" fontId="5" fillId="7" borderId="3" xfId="0" applyFont="1" applyFill="1" applyBorder="1" applyAlignment="1">
      <alignment horizontal="right" vertical="center" readingOrder="2"/>
    </xf>
    <xf numFmtId="164" fontId="7" fillId="7" borderId="3" xfId="0" applyNumberFormat="1" applyFont="1" applyFill="1" applyBorder="1" applyAlignment="1">
      <alignment horizontal="center" vertical="center" readingOrder="2"/>
    </xf>
    <xf numFmtId="164" fontId="8" fillId="7" borderId="3" xfId="0" applyNumberFormat="1" applyFont="1" applyFill="1" applyBorder="1" applyAlignment="1">
      <alignment horizontal="center" readingOrder="2"/>
    </xf>
    <xf numFmtId="165" fontId="7" fillId="7" borderId="3" xfId="0" applyNumberFormat="1" applyFont="1" applyFill="1" applyBorder="1" applyAlignment="1">
      <alignment horizontal="center" vertical="center" readingOrder="2"/>
    </xf>
    <xf numFmtId="164" fontId="10" fillId="6" borderId="5" xfId="0" applyNumberFormat="1" applyFont="1" applyFill="1" applyBorder="1" applyAlignment="1">
      <alignment horizontal="center" vertical="center" readingOrder="2"/>
    </xf>
    <xf numFmtId="164" fontId="11" fillId="2" borderId="5" xfId="0" applyNumberFormat="1" applyFont="1" applyFill="1" applyBorder="1" applyAlignment="1">
      <alignment horizontal="center" vertical="center" readingOrder="2"/>
    </xf>
    <xf numFmtId="165" fontId="13" fillId="4" borderId="5" xfId="0" applyNumberFormat="1" applyFont="1" applyFill="1" applyBorder="1" applyAlignment="1">
      <alignment horizontal="center" vertical="center" readingOrder="2"/>
    </xf>
    <xf numFmtId="164" fontId="14" fillId="5" borderId="3" xfId="0" applyNumberFormat="1" applyFont="1" applyFill="1" applyBorder="1" applyAlignment="1">
      <alignment horizontal="center" readingOrder="2"/>
    </xf>
    <xf numFmtId="165" fontId="8" fillId="5" borderId="3" xfId="0" applyNumberFormat="1" applyFont="1" applyFill="1" applyBorder="1" applyAlignment="1">
      <alignment horizontal="center" readingOrder="2"/>
    </xf>
    <xf numFmtId="164" fontId="14" fillId="7" borderId="3" xfId="0" applyNumberFormat="1" applyFont="1" applyFill="1" applyBorder="1" applyAlignment="1">
      <alignment horizontal="center" readingOrder="2"/>
    </xf>
    <xf numFmtId="165" fontId="8" fillId="7" borderId="3" xfId="0" applyNumberFormat="1" applyFont="1" applyFill="1" applyBorder="1" applyAlignment="1">
      <alignment horizontal="center" readingOrder="2"/>
    </xf>
    <xf numFmtId="164" fontId="5" fillId="7" borderId="3" xfId="0" applyNumberFormat="1" applyFont="1" applyFill="1" applyBorder="1" applyAlignment="1">
      <alignment horizontal="center" vertical="center" readingOrder="2"/>
    </xf>
    <xf numFmtId="164" fontId="5" fillId="5" borderId="3" xfId="0" applyNumberFormat="1" applyFont="1" applyFill="1" applyBorder="1" applyAlignment="1">
      <alignment horizontal="center" vertical="center" readingOrder="2"/>
    </xf>
    <xf numFmtId="164" fontId="15" fillId="8" borderId="5" xfId="0" applyNumberFormat="1" applyFont="1" applyFill="1" applyBorder="1" applyAlignment="1">
      <alignment horizontal="center" readingOrder="2"/>
    </xf>
    <xf numFmtId="165" fontId="15" fillId="8" borderId="5" xfId="0" applyNumberFormat="1" applyFont="1" applyFill="1" applyBorder="1" applyAlignment="1">
      <alignment horizontal="center" readingOrder="2"/>
    </xf>
    <xf numFmtId="164" fontId="16" fillId="6" borderId="3" xfId="0" applyNumberFormat="1" applyFont="1" applyFill="1" applyBorder="1" applyAlignment="1">
      <alignment horizontal="center" readingOrder="2"/>
    </xf>
    <xf numFmtId="0" fontId="15" fillId="8" borderId="5" xfId="0" applyFont="1" applyFill="1" applyBorder="1" applyAlignment="1">
      <alignment horizontal="center" readingOrder="2"/>
    </xf>
    <xf numFmtId="0" fontId="0" fillId="8" borderId="5" xfId="0" applyFill="1" applyBorder="1"/>
    <xf numFmtId="164" fontId="9" fillId="6" borderId="5" xfId="0" applyNumberFormat="1" applyFont="1" applyFill="1" applyBorder="1" applyAlignment="1">
      <alignment horizontal="center" vertical="center" readingOrder="2"/>
    </xf>
    <xf numFmtId="164" fontId="17" fillId="9" borderId="5" xfId="0" applyNumberFormat="1" applyFont="1" applyFill="1" applyBorder="1" applyAlignment="1">
      <alignment horizontal="center" vertical="center" readingOrder="2"/>
    </xf>
    <xf numFmtId="164" fontId="18" fillId="4" borderId="5" xfId="0" applyNumberFormat="1" applyFont="1" applyFill="1" applyBorder="1" applyAlignment="1">
      <alignment horizontal="center" vertical="center" readingOrder="2"/>
    </xf>
    <xf numFmtId="164" fontId="3" fillId="2" borderId="5" xfId="0" applyNumberFormat="1" applyFont="1" applyFill="1" applyBorder="1" applyAlignment="1">
      <alignment horizontal="center" vertical="center" readingOrder="2"/>
    </xf>
    <xf numFmtId="164" fontId="19" fillId="5" borderId="3" xfId="0" applyNumberFormat="1" applyFont="1" applyFill="1" applyBorder="1" applyAlignment="1">
      <alignment horizontal="center" readingOrder="2"/>
    </xf>
    <xf numFmtId="164" fontId="19" fillId="7" borderId="3" xfId="0" applyNumberFormat="1" applyFont="1" applyFill="1" applyBorder="1" applyAlignment="1">
      <alignment horizontal="center" readingOrder="2"/>
    </xf>
    <xf numFmtId="164" fontId="21" fillId="2" borderId="5" xfId="0" applyNumberFormat="1" applyFont="1" applyFill="1" applyBorder="1" applyAlignment="1">
      <alignment horizontal="center" readingOrder="2"/>
    </xf>
    <xf numFmtId="0" fontId="19" fillId="5" borderId="3" xfId="0" applyFont="1" applyFill="1" applyBorder="1" applyAlignment="1">
      <alignment horizontal="center" readingOrder="2"/>
    </xf>
    <xf numFmtId="0" fontId="19" fillId="7" borderId="3" xfId="0" applyFont="1" applyFill="1" applyBorder="1" applyAlignment="1">
      <alignment horizontal="center" readingOrder="2"/>
    </xf>
    <xf numFmtId="164" fontId="22" fillId="8" borderId="5" xfId="0" applyNumberFormat="1" applyFont="1" applyFill="1" applyBorder="1" applyAlignment="1">
      <alignment horizontal="center" readingOrder="2"/>
    </xf>
    <xf numFmtId="165" fontId="22" fillId="8" borderId="5" xfId="0" applyNumberFormat="1" applyFont="1" applyFill="1" applyBorder="1" applyAlignment="1">
      <alignment horizontal="center" readingOrder="2"/>
    </xf>
    <xf numFmtId="0" fontId="15" fillId="5" borderId="1" xfId="0" applyFont="1" applyFill="1" applyBorder="1" applyAlignment="1">
      <alignment horizontal="right" vertical="center" readingOrder="2"/>
    </xf>
    <xf numFmtId="164" fontId="23" fillId="5" borderId="5" xfId="0" applyNumberFormat="1" applyFont="1" applyFill="1" applyBorder="1" applyAlignment="1">
      <alignment horizontal="center" vertical="center" readingOrder="2"/>
    </xf>
    <xf numFmtId="164" fontId="24" fillId="9" borderId="5" xfId="0" applyNumberFormat="1" applyFont="1" applyFill="1" applyBorder="1" applyAlignment="1">
      <alignment horizontal="center" vertical="center" readingOrder="2"/>
    </xf>
    <xf numFmtId="165" fontId="24" fillId="9" borderId="5" xfId="0" applyNumberFormat="1" applyFont="1" applyFill="1" applyBorder="1" applyAlignment="1">
      <alignment horizontal="center" vertical="center" readingOrder="2"/>
    </xf>
    <xf numFmtId="164" fontId="25" fillId="4" borderId="5" xfId="0" applyNumberFormat="1" applyFont="1" applyFill="1" applyBorder="1" applyAlignment="1">
      <alignment horizontal="center" vertical="center" readingOrder="2"/>
    </xf>
    <xf numFmtId="164" fontId="26" fillId="6" borderId="5" xfId="0" applyNumberFormat="1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EBF3FB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rightToLeft="1" zoomScaleNormal="100" workbookViewId="0">
      <pane ySplit="8" topLeftCell="A27" activePane="bottomLeft" state="frozen"/>
      <selection pane="bottomLeft" activeCell="A35" sqref="A35:H35"/>
    </sheetView>
  </sheetViews>
  <sheetFormatPr defaultColWidth="8.6640625" defaultRowHeight="14.4" x14ac:dyDescent="0.3"/>
  <cols>
    <col min="1" max="1" width="5" customWidth="1"/>
    <col min="2" max="2" width="30" customWidth="1"/>
    <col min="3" max="3" width="10" customWidth="1"/>
    <col min="4" max="4" width="12" customWidth="1"/>
    <col min="5" max="5" width="16" customWidth="1"/>
    <col min="6" max="6" width="18" customWidth="1"/>
    <col min="7" max="7" width="14" customWidth="1"/>
    <col min="8" max="8" width="16" customWidth="1"/>
    <col min="9" max="9" width="18" customWidth="1"/>
  </cols>
  <sheetData>
    <row r="1" spans="1:9" ht="37.5" customHeight="1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21.75" customHeight="1" x14ac:dyDescent="0.3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25.5" customHeight="1" x14ac:dyDescent="0.3">
      <c r="A3" s="12" t="s">
        <v>2</v>
      </c>
      <c r="B3" s="12"/>
      <c r="C3" s="12"/>
      <c r="D3" s="12"/>
      <c r="E3" s="12"/>
      <c r="F3" s="12"/>
      <c r="G3" s="12"/>
      <c r="H3" s="12"/>
      <c r="I3" s="12"/>
    </row>
    <row r="4" spans="1:9" ht="21.75" customHeight="1" x14ac:dyDescent="0.3">
      <c r="A4" s="15" t="s">
        <v>3</v>
      </c>
      <c r="B4" s="11"/>
      <c r="C4" s="11"/>
      <c r="D4" s="11"/>
      <c r="E4" s="15" t="s">
        <v>4</v>
      </c>
      <c r="F4" s="11"/>
      <c r="G4" s="11"/>
      <c r="H4" s="11"/>
    </row>
    <row r="5" spans="1:9" ht="21.75" customHeight="1" x14ac:dyDescent="0.3">
      <c r="A5" s="15" t="s">
        <v>5</v>
      </c>
      <c r="B5" s="11"/>
      <c r="C5" s="11"/>
      <c r="D5" s="11"/>
      <c r="E5" s="15" t="s">
        <v>6</v>
      </c>
      <c r="F5" s="11"/>
      <c r="G5" s="11"/>
      <c r="H5" s="11"/>
    </row>
    <row r="6" spans="1:9" ht="21.75" customHeight="1" x14ac:dyDescent="0.3">
      <c r="A6" s="15" t="s">
        <v>7</v>
      </c>
      <c r="B6" s="11"/>
      <c r="C6" s="11"/>
      <c r="D6" s="11"/>
      <c r="E6" s="15" t="s">
        <v>8</v>
      </c>
      <c r="F6" s="11"/>
      <c r="G6" s="11"/>
      <c r="H6" s="11"/>
    </row>
    <row r="7" spans="1:9" ht="25.5" customHeight="1" x14ac:dyDescent="0.3">
      <c r="A7" s="12" t="s">
        <v>9</v>
      </c>
      <c r="B7" s="12"/>
      <c r="C7" s="12"/>
      <c r="D7" s="12"/>
      <c r="E7" s="12"/>
      <c r="F7" s="12"/>
      <c r="G7" s="12"/>
      <c r="H7" s="12"/>
      <c r="I7" s="12"/>
    </row>
    <row r="8" spans="1:9" ht="30" customHeight="1" x14ac:dyDescent="0.3">
      <c r="A8" s="16" t="s">
        <v>10</v>
      </c>
      <c r="B8" s="16" t="s">
        <v>11</v>
      </c>
      <c r="C8" s="16" t="s">
        <v>12</v>
      </c>
      <c r="D8" s="16" t="s">
        <v>13</v>
      </c>
      <c r="E8" s="16" t="s">
        <v>14</v>
      </c>
      <c r="F8" s="16" t="s">
        <v>15</v>
      </c>
      <c r="G8" s="16" t="s">
        <v>16</v>
      </c>
      <c r="H8" s="16" t="s">
        <v>17</v>
      </c>
      <c r="I8" s="16" t="s">
        <v>18</v>
      </c>
    </row>
    <row r="9" spans="1:9" ht="21.75" customHeight="1" x14ac:dyDescent="0.3">
      <c r="A9" s="10" t="s">
        <v>19</v>
      </c>
      <c r="B9" s="10"/>
      <c r="C9" s="10"/>
      <c r="D9" s="10"/>
      <c r="E9" s="10"/>
      <c r="F9" s="10"/>
      <c r="G9" s="10"/>
      <c r="H9" s="10"/>
      <c r="I9" s="10"/>
    </row>
    <row r="10" spans="1:9" x14ac:dyDescent="0.3">
      <c r="A10" s="17">
        <v>2</v>
      </c>
      <c r="B10" s="18" t="s">
        <v>20</v>
      </c>
      <c r="C10" s="17" t="s">
        <v>21</v>
      </c>
      <c r="D10" s="19">
        <v>0</v>
      </c>
      <c r="E10" s="19">
        <v>0</v>
      </c>
      <c r="F10" s="20">
        <f>D10*E10</f>
        <v>0</v>
      </c>
      <c r="G10" s="21">
        <v>0.15</v>
      </c>
      <c r="H10" s="20">
        <f>F10*G10</f>
        <v>0</v>
      </c>
      <c r="I10" s="22">
        <f>F10+H10</f>
        <v>0</v>
      </c>
    </row>
    <row r="11" spans="1:9" x14ac:dyDescent="0.3">
      <c r="A11" s="23">
        <v>3</v>
      </c>
      <c r="B11" s="24" t="s">
        <v>22</v>
      </c>
      <c r="C11" s="23" t="s">
        <v>21</v>
      </c>
      <c r="D11" s="25">
        <v>0</v>
      </c>
      <c r="E11" s="25">
        <v>0</v>
      </c>
      <c r="F11" s="26">
        <f>D11*E11</f>
        <v>0</v>
      </c>
      <c r="G11" s="27">
        <v>0.15</v>
      </c>
      <c r="H11" s="26">
        <f>F11*G11</f>
        <v>0</v>
      </c>
      <c r="I11" s="22">
        <f>F11+H11</f>
        <v>0</v>
      </c>
    </row>
    <row r="12" spans="1:9" x14ac:dyDescent="0.3">
      <c r="A12" s="17">
        <v>4</v>
      </c>
      <c r="B12" s="18" t="s">
        <v>23</v>
      </c>
      <c r="C12" s="17" t="s">
        <v>21</v>
      </c>
      <c r="D12" s="19">
        <v>0</v>
      </c>
      <c r="E12" s="19">
        <v>0</v>
      </c>
      <c r="F12" s="20">
        <f>D12*E12</f>
        <v>0</v>
      </c>
      <c r="G12" s="21">
        <v>0.15</v>
      </c>
      <c r="H12" s="20">
        <f>F12*G12</f>
        <v>0</v>
      </c>
      <c r="I12" s="22">
        <f>F12+H12</f>
        <v>0</v>
      </c>
    </row>
    <row r="13" spans="1:9" ht="21.75" customHeight="1" x14ac:dyDescent="0.3">
      <c r="A13" s="10" t="s">
        <v>24</v>
      </c>
      <c r="B13" s="10"/>
      <c r="C13" s="10"/>
      <c r="D13" s="10"/>
      <c r="E13" s="10"/>
      <c r="F13" s="10"/>
      <c r="G13" s="10"/>
      <c r="H13" s="10"/>
      <c r="I13" s="10"/>
    </row>
    <row r="14" spans="1:9" x14ac:dyDescent="0.3">
      <c r="A14" s="17">
        <v>6</v>
      </c>
      <c r="B14" s="18" t="s">
        <v>25</v>
      </c>
      <c r="C14" s="17" t="s">
        <v>21</v>
      </c>
      <c r="D14" s="19">
        <v>0</v>
      </c>
      <c r="E14" s="19">
        <v>0</v>
      </c>
      <c r="F14" s="20">
        <f>D14*E14</f>
        <v>0</v>
      </c>
      <c r="G14" s="21">
        <v>0.15</v>
      </c>
      <c r="H14" s="20">
        <f>F14*G14</f>
        <v>0</v>
      </c>
      <c r="I14" s="22">
        <f>F14+H14</f>
        <v>0</v>
      </c>
    </row>
    <row r="15" spans="1:9" x14ac:dyDescent="0.3">
      <c r="A15" s="23">
        <v>7</v>
      </c>
      <c r="B15" s="24" t="s">
        <v>26</v>
      </c>
      <c r="C15" s="23" t="s">
        <v>21</v>
      </c>
      <c r="D15" s="25">
        <v>0</v>
      </c>
      <c r="E15" s="25">
        <v>0</v>
      </c>
      <c r="F15" s="26">
        <f>D15*E15</f>
        <v>0</v>
      </c>
      <c r="G15" s="27">
        <v>0.15</v>
      </c>
      <c r="H15" s="26">
        <f>F15*G15</f>
        <v>0</v>
      </c>
      <c r="I15" s="22">
        <f>F15+H15</f>
        <v>0</v>
      </c>
    </row>
    <row r="16" spans="1:9" x14ac:dyDescent="0.3">
      <c r="A16" s="17">
        <v>8</v>
      </c>
      <c r="B16" s="18" t="s">
        <v>27</v>
      </c>
      <c r="C16" s="17" t="s">
        <v>21</v>
      </c>
      <c r="D16" s="19">
        <v>0</v>
      </c>
      <c r="E16" s="19">
        <v>0</v>
      </c>
      <c r="F16" s="20">
        <f>D16*E16</f>
        <v>0</v>
      </c>
      <c r="G16" s="21">
        <v>0.15</v>
      </c>
      <c r="H16" s="20">
        <f>F16*G16</f>
        <v>0</v>
      </c>
      <c r="I16" s="22">
        <f>F16+H16</f>
        <v>0</v>
      </c>
    </row>
    <row r="17" spans="1:9" x14ac:dyDescent="0.3">
      <c r="A17" s="23">
        <v>9</v>
      </c>
      <c r="B17" s="24" t="s">
        <v>28</v>
      </c>
      <c r="C17" s="23" t="s">
        <v>21</v>
      </c>
      <c r="D17" s="25">
        <v>0</v>
      </c>
      <c r="E17" s="25">
        <v>0</v>
      </c>
      <c r="F17" s="26">
        <f>D17*E17</f>
        <v>0</v>
      </c>
      <c r="G17" s="27">
        <v>0.15</v>
      </c>
      <c r="H17" s="26">
        <f>F17*G17</f>
        <v>0</v>
      </c>
      <c r="I17" s="22">
        <f>F17+H17</f>
        <v>0</v>
      </c>
    </row>
    <row r="18" spans="1:9" ht="21.75" customHeight="1" x14ac:dyDescent="0.3">
      <c r="A18" s="10" t="s">
        <v>29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">
      <c r="A19" s="23">
        <v>11</v>
      </c>
      <c r="B19" s="24" t="s">
        <v>30</v>
      </c>
      <c r="C19" s="23" t="s">
        <v>21</v>
      </c>
      <c r="D19" s="25">
        <v>0</v>
      </c>
      <c r="E19" s="25">
        <v>0</v>
      </c>
      <c r="F19" s="26">
        <f>D19*E19</f>
        <v>0</v>
      </c>
      <c r="G19" s="27">
        <v>0.15</v>
      </c>
      <c r="H19" s="26">
        <f>F19*G19</f>
        <v>0</v>
      </c>
      <c r="I19" s="22">
        <f>F19+H19</f>
        <v>0</v>
      </c>
    </row>
    <row r="20" spans="1:9" x14ac:dyDescent="0.3">
      <c r="A20" s="17">
        <v>12</v>
      </c>
      <c r="B20" s="18" t="s">
        <v>31</v>
      </c>
      <c r="C20" s="17" t="s">
        <v>21</v>
      </c>
      <c r="D20" s="19">
        <v>0</v>
      </c>
      <c r="E20" s="19">
        <v>0</v>
      </c>
      <c r="F20" s="20">
        <f>D20*E20</f>
        <v>0</v>
      </c>
      <c r="G20" s="21">
        <v>0.15</v>
      </c>
      <c r="H20" s="20">
        <f>F20*G20</f>
        <v>0</v>
      </c>
      <c r="I20" s="22">
        <f>F20+H20</f>
        <v>0</v>
      </c>
    </row>
    <row r="21" spans="1:9" x14ac:dyDescent="0.3">
      <c r="A21" s="23">
        <v>13</v>
      </c>
      <c r="B21" s="24" t="s">
        <v>32</v>
      </c>
      <c r="C21" s="23" t="s">
        <v>21</v>
      </c>
      <c r="D21" s="25">
        <v>0</v>
      </c>
      <c r="E21" s="25">
        <v>0</v>
      </c>
      <c r="F21" s="26">
        <f>D21*E21</f>
        <v>0</v>
      </c>
      <c r="G21" s="27">
        <v>0.15</v>
      </c>
      <c r="H21" s="26">
        <f>F21*G21</f>
        <v>0</v>
      </c>
      <c r="I21" s="22">
        <f>F21+H21</f>
        <v>0</v>
      </c>
    </row>
    <row r="22" spans="1:9" x14ac:dyDescent="0.3">
      <c r="A22" s="17">
        <v>14</v>
      </c>
      <c r="B22" s="18" t="s">
        <v>33</v>
      </c>
      <c r="C22" s="17" t="s">
        <v>21</v>
      </c>
      <c r="D22" s="19">
        <v>0</v>
      </c>
      <c r="E22" s="19">
        <v>0</v>
      </c>
      <c r="F22" s="20">
        <f>D22*E22</f>
        <v>0</v>
      </c>
      <c r="G22" s="21">
        <v>0.15</v>
      </c>
      <c r="H22" s="20">
        <f>F22*G22</f>
        <v>0</v>
      </c>
      <c r="I22" s="22">
        <f>F22+H22</f>
        <v>0</v>
      </c>
    </row>
    <row r="23" spans="1:9" ht="21.75" customHeight="1" x14ac:dyDescent="0.3">
      <c r="A23" s="10" t="s">
        <v>34</v>
      </c>
      <c r="B23" s="10"/>
      <c r="C23" s="10"/>
      <c r="D23" s="10"/>
      <c r="E23" s="10"/>
      <c r="F23" s="10"/>
      <c r="G23" s="10"/>
      <c r="H23" s="10"/>
      <c r="I23" s="10"/>
    </row>
    <row r="24" spans="1:9" x14ac:dyDescent="0.3">
      <c r="A24" s="17">
        <v>16</v>
      </c>
      <c r="B24" s="18" t="s">
        <v>35</v>
      </c>
      <c r="C24" s="17" t="s">
        <v>21</v>
      </c>
      <c r="D24" s="19">
        <v>0</v>
      </c>
      <c r="E24" s="19">
        <v>0</v>
      </c>
      <c r="F24" s="20">
        <f>D24*E24</f>
        <v>0</v>
      </c>
      <c r="G24" s="21">
        <v>0.15</v>
      </c>
      <c r="H24" s="20">
        <f>F24*G24</f>
        <v>0</v>
      </c>
      <c r="I24" s="22">
        <f>F24+H24</f>
        <v>0</v>
      </c>
    </row>
    <row r="25" spans="1:9" x14ac:dyDescent="0.3">
      <c r="A25" s="23">
        <v>17</v>
      </c>
      <c r="B25" s="24" t="s">
        <v>36</v>
      </c>
      <c r="C25" s="23" t="s">
        <v>21</v>
      </c>
      <c r="D25" s="25">
        <v>0</v>
      </c>
      <c r="E25" s="25">
        <v>0</v>
      </c>
      <c r="F25" s="26">
        <f>D25*E25</f>
        <v>0</v>
      </c>
      <c r="G25" s="27">
        <v>0.15</v>
      </c>
      <c r="H25" s="26">
        <f>F25*G25</f>
        <v>0</v>
      </c>
      <c r="I25" s="22">
        <f>F25+H25</f>
        <v>0</v>
      </c>
    </row>
    <row r="26" spans="1:9" x14ac:dyDescent="0.3">
      <c r="A26" s="17">
        <v>18</v>
      </c>
      <c r="B26" s="18" t="s">
        <v>37</v>
      </c>
      <c r="C26" s="17" t="s">
        <v>21</v>
      </c>
      <c r="D26" s="19">
        <v>0</v>
      </c>
      <c r="E26" s="19">
        <v>0</v>
      </c>
      <c r="F26" s="20">
        <f>D26*E26</f>
        <v>0</v>
      </c>
      <c r="G26" s="21">
        <v>0.15</v>
      </c>
      <c r="H26" s="20">
        <f>F26*G26</f>
        <v>0</v>
      </c>
      <c r="I26" s="22">
        <f>F26+H26</f>
        <v>0</v>
      </c>
    </row>
    <row r="27" spans="1:9" ht="21.75" customHeight="1" x14ac:dyDescent="0.3">
      <c r="A27" s="10" t="s">
        <v>38</v>
      </c>
      <c r="B27" s="10"/>
      <c r="C27" s="10"/>
      <c r="D27" s="10"/>
      <c r="E27" s="10"/>
      <c r="F27" s="10"/>
      <c r="G27" s="10"/>
      <c r="H27" s="10"/>
      <c r="I27" s="10"/>
    </row>
    <row r="28" spans="1:9" x14ac:dyDescent="0.3">
      <c r="A28" s="17">
        <v>20</v>
      </c>
      <c r="B28" s="18" t="s">
        <v>39</v>
      </c>
      <c r="C28" s="17" t="s">
        <v>21</v>
      </c>
      <c r="D28" s="19">
        <v>0</v>
      </c>
      <c r="E28" s="19">
        <v>0</v>
      </c>
      <c r="F28" s="20">
        <f>D28*E28</f>
        <v>0</v>
      </c>
      <c r="G28" s="21">
        <v>0.15</v>
      </c>
      <c r="H28" s="20">
        <f>F28*G28</f>
        <v>0</v>
      </c>
      <c r="I28" s="22">
        <f>F28+H28</f>
        <v>0</v>
      </c>
    </row>
    <row r="29" spans="1:9" x14ac:dyDescent="0.3">
      <c r="A29" s="23">
        <v>21</v>
      </c>
      <c r="B29" s="24" t="s">
        <v>40</v>
      </c>
      <c r="C29" s="23" t="s">
        <v>21</v>
      </c>
      <c r="D29" s="25">
        <v>0</v>
      </c>
      <c r="E29" s="25">
        <v>0</v>
      </c>
      <c r="F29" s="26">
        <f>D29*E29</f>
        <v>0</v>
      </c>
      <c r="G29" s="27">
        <v>0.15</v>
      </c>
      <c r="H29" s="26">
        <f>F29*G29</f>
        <v>0</v>
      </c>
      <c r="I29" s="22">
        <f>F29+H29</f>
        <v>0</v>
      </c>
    </row>
    <row r="30" spans="1:9" x14ac:dyDescent="0.3">
      <c r="A30" s="17">
        <v>22</v>
      </c>
      <c r="B30" s="18" t="s">
        <v>41</v>
      </c>
      <c r="C30" s="17" t="s">
        <v>21</v>
      </c>
      <c r="D30" s="19">
        <v>0</v>
      </c>
      <c r="E30" s="19">
        <v>0</v>
      </c>
      <c r="F30" s="20">
        <f>D30*E30</f>
        <v>0</v>
      </c>
      <c r="G30" s="21">
        <v>0.15</v>
      </c>
      <c r="H30" s="20">
        <f>F30*G30</f>
        <v>0</v>
      </c>
      <c r="I30" s="22">
        <f>F30+H30</f>
        <v>0</v>
      </c>
    </row>
    <row r="31" spans="1:9" ht="25.5" customHeight="1" x14ac:dyDescent="0.3">
      <c r="A31" s="12" t="s">
        <v>42</v>
      </c>
      <c r="B31" s="12"/>
      <c r="C31" s="12"/>
      <c r="D31" s="12"/>
      <c r="E31" s="12"/>
      <c r="F31" s="12"/>
      <c r="G31" s="12"/>
      <c r="H31" s="12"/>
      <c r="I31" s="12"/>
    </row>
    <row r="32" spans="1:9" ht="25.5" customHeight="1" x14ac:dyDescent="0.3">
      <c r="A32" s="9" t="s">
        <v>43</v>
      </c>
      <c r="B32" s="9"/>
      <c r="C32" s="9"/>
      <c r="D32" s="9"/>
      <c r="E32" s="9"/>
      <c r="F32" s="9"/>
      <c r="G32" s="9"/>
      <c r="H32" s="9"/>
      <c r="I32" s="28">
        <f>SUM(F9:F30)</f>
        <v>0</v>
      </c>
    </row>
    <row r="33" spans="1:9" ht="25.5" customHeight="1" x14ac:dyDescent="0.3">
      <c r="A33" s="9" t="s">
        <v>44</v>
      </c>
      <c r="B33" s="9"/>
      <c r="C33" s="9"/>
      <c r="D33" s="9"/>
      <c r="E33" s="9"/>
      <c r="F33" s="9"/>
      <c r="G33" s="9"/>
      <c r="H33" s="9"/>
      <c r="I33" s="28">
        <f>SUM(H9:H30)</f>
        <v>0</v>
      </c>
    </row>
    <row r="34" spans="1:9" ht="25.5" customHeight="1" x14ac:dyDescent="0.3">
      <c r="A34" s="8" t="s">
        <v>45</v>
      </c>
      <c r="B34" s="8"/>
      <c r="C34" s="8"/>
      <c r="D34" s="8"/>
      <c r="E34" s="8"/>
      <c r="F34" s="8"/>
      <c r="G34" s="8"/>
      <c r="H34" s="8"/>
      <c r="I34" s="29">
        <f>SUM(I9:I30)</f>
        <v>0</v>
      </c>
    </row>
    <row r="35" spans="1:9" ht="25.5" customHeight="1" x14ac:dyDescent="0.3">
      <c r="A35" s="7" t="s">
        <v>46</v>
      </c>
      <c r="B35" s="7"/>
      <c r="C35" s="7"/>
      <c r="D35" s="7"/>
      <c r="E35" s="7"/>
      <c r="F35" s="7"/>
      <c r="G35" s="7"/>
      <c r="H35" s="7"/>
      <c r="I35" s="30">
        <f>IFERROR(H32/F32,0)</f>
        <v>0</v>
      </c>
    </row>
  </sheetData>
  <mergeCells count="20">
    <mergeCell ref="A31:I31"/>
    <mergeCell ref="A32:H32"/>
    <mergeCell ref="A33:H33"/>
    <mergeCell ref="A34:H34"/>
    <mergeCell ref="A35:H35"/>
    <mergeCell ref="A9:I9"/>
    <mergeCell ref="A13:I13"/>
    <mergeCell ref="A18:I18"/>
    <mergeCell ref="A23:I23"/>
    <mergeCell ref="A27:I27"/>
    <mergeCell ref="B5:D5"/>
    <mergeCell ref="F5:H5"/>
    <mergeCell ref="B6:D6"/>
    <mergeCell ref="F6:H6"/>
    <mergeCell ref="A7:I7"/>
    <mergeCell ref="A1:I1"/>
    <mergeCell ref="A2:I2"/>
    <mergeCell ref="A3:I3"/>
    <mergeCell ref="B4:D4"/>
    <mergeCell ref="F4:H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rightToLeft="1" zoomScaleNormal="100" workbookViewId="0">
      <pane ySplit="3" topLeftCell="A4" activePane="bottomLeft" state="frozen"/>
      <selection pane="bottomLeft" sqref="A1:J1"/>
    </sheetView>
  </sheetViews>
  <sheetFormatPr defaultColWidth="8.6640625" defaultRowHeight="14.4" x14ac:dyDescent="0.3"/>
  <cols>
    <col min="1" max="1" width="5" customWidth="1"/>
    <col min="2" max="2" width="28" customWidth="1"/>
    <col min="3" max="3" width="24" customWidth="1"/>
    <col min="4" max="5" width="18" customWidth="1"/>
    <col min="6" max="7" width="16" customWidth="1"/>
    <col min="8" max="8" width="14" customWidth="1"/>
    <col min="9" max="9" width="16" customWidth="1"/>
    <col min="10" max="10" width="20" customWidth="1"/>
  </cols>
  <sheetData>
    <row r="1" spans="1:10" ht="37.5" customHeight="1" x14ac:dyDescent="0.3">
      <c r="A1" s="14" t="s">
        <v>47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1.75" customHeight="1" x14ac:dyDescent="0.3">
      <c r="A2" s="13" t="s">
        <v>48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30" customHeight="1" x14ac:dyDescent="0.3">
      <c r="A3" s="16" t="s">
        <v>10</v>
      </c>
      <c r="B3" s="16" t="s">
        <v>49</v>
      </c>
      <c r="C3" s="16" t="s">
        <v>50</v>
      </c>
      <c r="D3" s="16" t="s">
        <v>51</v>
      </c>
      <c r="E3" s="16" t="s">
        <v>52</v>
      </c>
      <c r="F3" s="16" t="s">
        <v>53</v>
      </c>
      <c r="G3" s="16" t="s">
        <v>54</v>
      </c>
      <c r="H3" s="16" t="s">
        <v>55</v>
      </c>
      <c r="I3" s="16" t="s">
        <v>56</v>
      </c>
      <c r="J3" s="16" t="s">
        <v>57</v>
      </c>
    </row>
    <row r="4" spans="1:10" x14ac:dyDescent="0.3">
      <c r="A4" s="17">
        <v>1</v>
      </c>
      <c r="B4" s="17" t="s">
        <v>58</v>
      </c>
      <c r="C4" s="17" t="s">
        <v>59</v>
      </c>
      <c r="D4" s="19">
        <v>500000</v>
      </c>
      <c r="E4" s="19">
        <v>300000</v>
      </c>
      <c r="F4" s="19">
        <v>250000</v>
      </c>
      <c r="G4" s="31">
        <f>D4-F4</f>
        <v>250000</v>
      </c>
      <c r="H4" s="32">
        <f t="shared" ref="H4:H30" si="0">IFERROR(E4/D4,0)</f>
        <v>0.6</v>
      </c>
      <c r="I4" s="17"/>
      <c r="J4" s="17"/>
    </row>
    <row r="5" spans="1:10" x14ac:dyDescent="0.3">
      <c r="A5" s="23">
        <v>2</v>
      </c>
      <c r="B5" s="23" t="s">
        <v>60</v>
      </c>
      <c r="C5" s="23" t="s">
        <v>61</v>
      </c>
      <c r="D5" s="25">
        <v>350000</v>
      </c>
      <c r="E5" s="25">
        <v>200000</v>
      </c>
      <c r="F5" s="25">
        <v>200000</v>
      </c>
      <c r="G5" s="33">
        <f>D5-F5</f>
        <v>150000</v>
      </c>
      <c r="H5" s="34">
        <f t="shared" si="0"/>
        <v>0.5714285714285714</v>
      </c>
      <c r="I5" s="23"/>
      <c r="J5" s="23"/>
    </row>
    <row r="6" spans="1:10" x14ac:dyDescent="0.3">
      <c r="A6" s="17">
        <v>3</v>
      </c>
      <c r="B6" s="17" t="s">
        <v>62</v>
      </c>
      <c r="C6" s="17" t="s">
        <v>63</v>
      </c>
      <c r="D6" s="19">
        <v>150000</v>
      </c>
      <c r="E6" s="19">
        <v>75000</v>
      </c>
      <c r="F6" s="19">
        <v>50000</v>
      </c>
      <c r="G6" s="31">
        <f>D6-F6</f>
        <v>100000</v>
      </c>
      <c r="H6" s="32">
        <f t="shared" si="0"/>
        <v>0.5</v>
      </c>
      <c r="I6" s="17"/>
      <c r="J6" s="17"/>
    </row>
    <row r="7" spans="1:10" x14ac:dyDescent="0.3">
      <c r="A7" s="23">
        <v>4</v>
      </c>
      <c r="B7" s="23" t="s">
        <v>64</v>
      </c>
      <c r="C7" s="23" t="s">
        <v>65</v>
      </c>
      <c r="D7" s="25">
        <v>120000</v>
      </c>
      <c r="E7" s="25">
        <v>60000</v>
      </c>
      <c r="F7" s="25">
        <v>60000</v>
      </c>
      <c r="G7" s="33">
        <f>D7-F7</f>
        <v>60000</v>
      </c>
      <c r="H7" s="34">
        <f t="shared" si="0"/>
        <v>0.5</v>
      </c>
      <c r="I7" s="23"/>
      <c r="J7" s="23"/>
    </row>
    <row r="8" spans="1:10" x14ac:dyDescent="0.3">
      <c r="A8" s="17">
        <v>5</v>
      </c>
      <c r="B8" s="17" t="s">
        <v>66</v>
      </c>
      <c r="C8" s="17" t="s">
        <v>67</v>
      </c>
      <c r="D8" s="19">
        <v>200000</v>
      </c>
      <c r="E8" s="19">
        <v>0</v>
      </c>
      <c r="F8" s="19">
        <v>0</v>
      </c>
      <c r="G8" s="31">
        <f>D8-F8</f>
        <v>200000</v>
      </c>
      <c r="H8" s="32">
        <f t="shared" si="0"/>
        <v>0</v>
      </c>
      <c r="I8" s="17"/>
      <c r="J8" s="17"/>
    </row>
    <row r="9" spans="1:10" x14ac:dyDescent="0.3">
      <c r="A9" s="23">
        <v>6</v>
      </c>
      <c r="B9" s="23"/>
      <c r="C9" s="23"/>
      <c r="D9" s="35"/>
      <c r="E9" s="35"/>
      <c r="F9" s="35"/>
      <c r="G9" s="33" t="str">
        <f t="shared" ref="G9:G29" si="1">IF(D9="","",D9-F9)</f>
        <v/>
      </c>
      <c r="H9" s="34">
        <f t="shared" si="0"/>
        <v>0</v>
      </c>
      <c r="I9" s="23"/>
      <c r="J9" s="23"/>
    </row>
    <row r="10" spans="1:10" x14ac:dyDescent="0.3">
      <c r="A10" s="17">
        <v>7</v>
      </c>
      <c r="B10" s="17"/>
      <c r="C10" s="17"/>
      <c r="D10" s="36"/>
      <c r="E10" s="36"/>
      <c r="F10" s="36"/>
      <c r="G10" s="31" t="str">
        <f t="shared" si="1"/>
        <v/>
      </c>
      <c r="H10" s="32">
        <f t="shared" si="0"/>
        <v>0</v>
      </c>
      <c r="I10" s="17"/>
      <c r="J10" s="17"/>
    </row>
    <row r="11" spans="1:10" x14ac:dyDescent="0.3">
      <c r="A11" s="23">
        <v>8</v>
      </c>
      <c r="B11" s="23"/>
      <c r="C11" s="23"/>
      <c r="D11" s="35"/>
      <c r="E11" s="35"/>
      <c r="F11" s="35"/>
      <c r="G11" s="33" t="str">
        <f t="shared" si="1"/>
        <v/>
      </c>
      <c r="H11" s="34">
        <f t="shared" si="0"/>
        <v>0</v>
      </c>
      <c r="I11" s="23"/>
      <c r="J11" s="23"/>
    </row>
    <row r="12" spans="1:10" x14ac:dyDescent="0.3">
      <c r="A12" s="17">
        <v>9</v>
      </c>
      <c r="B12" s="17"/>
      <c r="C12" s="17"/>
      <c r="D12" s="36"/>
      <c r="E12" s="36"/>
      <c r="F12" s="36"/>
      <c r="G12" s="31" t="str">
        <f t="shared" si="1"/>
        <v/>
      </c>
      <c r="H12" s="32">
        <f t="shared" si="0"/>
        <v>0</v>
      </c>
      <c r="I12" s="17"/>
      <c r="J12" s="17"/>
    </row>
    <row r="13" spans="1:10" x14ac:dyDescent="0.3">
      <c r="A13" s="23">
        <v>10</v>
      </c>
      <c r="B13" s="23"/>
      <c r="C13" s="23"/>
      <c r="D13" s="35"/>
      <c r="E13" s="35"/>
      <c r="F13" s="35"/>
      <c r="G13" s="33" t="str">
        <f t="shared" si="1"/>
        <v/>
      </c>
      <c r="H13" s="34">
        <f t="shared" si="0"/>
        <v>0</v>
      </c>
      <c r="I13" s="23"/>
      <c r="J13" s="23"/>
    </row>
    <row r="14" spans="1:10" x14ac:dyDescent="0.3">
      <c r="A14" s="17">
        <v>11</v>
      </c>
      <c r="B14" s="17"/>
      <c r="C14" s="17"/>
      <c r="D14" s="36"/>
      <c r="E14" s="36"/>
      <c r="F14" s="36"/>
      <c r="G14" s="31" t="str">
        <f t="shared" si="1"/>
        <v/>
      </c>
      <c r="H14" s="32">
        <f t="shared" si="0"/>
        <v>0</v>
      </c>
      <c r="I14" s="17"/>
      <c r="J14" s="17"/>
    </row>
    <row r="15" spans="1:10" x14ac:dyDescent="0.3">
      <c r="A15" s="23">
        <v>12</v>
      </c>
      <c r="B15" s="23"/>
      <c r="C15" s="23"/>
      <c r="D15" s="35"/>
      <c r="E15" s="35"/>
      <c r="F15" s="35"/>
      <c r="G15" s="33" t="str">
        <f t="shared" si="1"/>
        <v/>
      </c>
      <c r="H15" s="34">
        <f t="shared" si="0"/>
        <v>0</v>
      </c>
      <c r="I15" s="23"/>
      <c r="J15" s="23"/>
    </row>
    <row r="16" spans="1:10" x14ac:dyDescent="0.3">
      <c r="A16" s="17">
        <v>13</v>
      </c>
      <c r="B16" s="17"/>
      <c r="C16" s="17"/>
      <c r="D16" s="36"/>
      <c r="E16" s="36"/>
      <c r="F16" s="36"/>
      <c r="G16" s="31" t="str">
        <f t="shared" si="1"/>
        <v/>
      </c>
      <c r="H16" s="32">
        <f t="shared" si="0"/>
        <v>0</v>
      </c>
      <c r="I16" s="17"/>
      <c r="J16" s="17"/>
    </row>
    <row r="17" spans="1:10" x14ac:dyDescent="0.3">
      <c r="A17" s="23">
        <v>14</v>
      </c>
      <c r="B17" s="23"/>
      <c r="C17" s="23"/>
      <c r="D17" s="35"/>
      <c r="E17" s="35"/>
      <c r="F17" s="35"/>
      <c r="G17" s="33" t="str">
        <f t="shared" si="1"/>
        <v/>
      </c>
      <c r="H17" s="34">
        <f t="shared" si="0"/>
        <v>0</v>
      </c>
      <c r="I17" s="23"/>
      <c r="J17" s="23"/>
    </row>
    <row r="18" spans="1:10" x14ac:dyDescent="0.3">
      <c r="A18" s="17">
        <v>15</v>
      </c>
      <c r="B18" s="17"/>
      <c r="C18" s="17"/>
      <c r="D18" s="36"/>
      <c r="E18" s="36"/>
      <c r="F18" s="36"/>
      <c r="G18" s="31" t="str">
        <f t="shared" si="1"/>
        <v/>
      </c>
      <c r="H18" s="32">
        <f t="shared" si="0"/>
        <v>0</v>
      </c>
      <c r="I18" s="17"/>
      <c r="J18" s="17"/>
    </row>
    <row r="19" spans="1:10" x14ac:dyDescent="0.3">
      <c r="A19" s="23">
        <v>16</v>
      </c>
      <c r="B19" s="23"/>
      <c r="C19" s="23"/>
      <c r="D19" s="35"/>
      <c r="E19" s="35"/>
      <c r="F19" s="35"/>
      <c r="G19" s="33" t="str">
        <f t="shared" si="1"/>
        <v/>
      </c>
      <c r="H19" s="34">
        <f t="shared" si="0"/>
        <v>0</v>
      </c>
      <c r="I19" s="23"/>
      <c r="J19" s="23"/>
    </row>
    <row r="20" spans="1:10" x14ac:dyDescent="0.3">
      <c r="A20" s="17">
        <v>17</v>
      </c>
      <c r="B20" s="17"/>
      <c r="C20" s="17"/>
      <c r="D20" s="36"/>
      <c r="E20" s="36"/>
      <c r="F20" s="36"/>
      <c r="G20" s="31" t="str">
        <f t="shared" si="1"/>
        <v/>
      </c>
      <c r="H20" s="32">
        <f t="shared" si="0"/>
        <v>0</v>
      </c>
      <c r="I20" s="17"/>
      <c r="J20" s="17"/>
    </row>
    <row r="21" spans="1:10" x14ac:dyDescent="0.3">
      <c r="A21" s="23">
        <v>18</v>
      </c>
      <c r="B21" s="23"/>
      <c r="C21" s="23"/>
      <c r="D21" s="35"/>
      <c r="E21" s="35"/>
      <c r="F21" s="35"/>
      <c r="G21" s="33" t="str">
        <f t="shared" si="1"/>
        <v/>
      </c>
      <c r="H21" s="34">
        <f t="shared" si="0"/>
        <v>0</v>
      </c>
      <c r="I21" s="23"/>
      <c r="J21" s="23"/>
    </row>
    <row r="22" spans="1:10" x14ac:dyDescent="0.3">
      <c r="A22" s="17">
        <v>19</v>
      </c>
      <c r="B22" s="17"/>
      <c r="C22" s="17"/>
      <c r="D22" s="36"/>
      <c r="E22" s="36"/>
      <c r="F22" s="36"/>
      <c r="G22" s="31" t="str">
        <f t="shared" si="1"/>
        <v/>
      </c>
      <c r="H22" s="32">
        <f t="shared" si="0"/>
        <v>0</v>
      </c>
      <c r="I22" s="17"/>
      <c r="J22" s="17"/>
    </row>
    <row r="23" spans="1:10" x14ac:dyDescent="0.3">
      <c r="A23" s="23">
        <v>20</v>
      </c>
      <c r="B23" s="23"/>
      <c r="C23" s="23"/>
      <c r="D23" s="35"/>
      <c r="E23" s="35"/>
      <c r="F23" s="35"/>
      <c r="G23" s="33" t="str">
        <f t="shared" si="1"/>
        <v/>
      </c>
      <c r="H23" s="34">
        <f t="shared" si="0"/>
        <v>0</v>
      </c>
      <c r="I23" s="23"/>
      <c r="J23" s="23"/>
    </row>
    <row r="24" spans="1:10" x14ac:dyDescent="0.3">
      <c r="A24" s="17">
        <v>21</v>
      </c>
      <c r="B24" s="17"/>
      <c r="C24" s="17"/>
      <c r="D24" s="36"/>
      <c r="E24" s="36"/>
      <c r="F24" s="36"/>
      <c r="G24" s="31" t="str">
        <f t="shared" si="1"/>
        <v/>
      </c>
      <c r="H24" s="32">
        <f t="shared" si="0"/>
        <v>0</v>
      </c>
      <c r="I24" s="17"/>
      <c r="J24" s="17"/>
    </row>
    <row r="25" spans="1:10" x14ac:dyDescent="0.3">
      <c r="A25" s="23">
        <v>22</v>
      </c>
      <c r="B25" s="23"/>
      <c r="C25" s="23"/>
      <c r="D25" s="35"/>
      <c r="E25" s="35"/>
      <c r="F25" s="35"/>
      <c r="G25" s="33" t="str">
        <f t="shared" si="1"/>
        <v/>
      </c>
      <c r="H25" s="34">
        <f t="shared" si="0"/>
        <v>0</v>
      </c>
      <c r="I25" s="23"/>
      <c r="J25" s="23"/>
    </row>
    <row r="26" spans="1:10" x14ac:dyDescent="0.3">
      <c r="A26" s="17">
        <v>23</v>
      </c>
      <c r="B26" s="17"/>
      <c r="C26" s="17"/>
      <c r="D26" s="36"/>
      <c r="E26" s="36"/>
      <c r="F26" s="36"/>
      <c r="G26" s="31" t="str">
        <f t="shared" si="1"/>
        <v/>
      </c>
      <c r="H26" s="32">
        <f t="shared" si="0"/>
        <v>0</v>
      </c>
      <c r="I26" s="17"/>
      <c r="J26" s="17"/>
    </row>
    <row r="27" spans="1:10" x14ac:dyDescent="0.3">
      <c r="A27" s="23">
        <v>24</v>
      </c>
      <c r="B27" s="23"/>
      <c r="C27" s="23"/>
      <c r="D27" s="35"/>
      <c r="E27" s="35"/>
      <c r="F27" s="35"/>
      <c r="G27" s="33" t="str">
        <f t="shared" si="1"/>
        <v/>
      </c>
      <c r="H27" s="34">
        <f t="shared" si="0"/>
        <v>0</v>
      </c>
      <c r="I27" s="23"/>
      <c r="J27" s="23"/>
    </row>
    <row r="28" spans="1:10" x14ac:dyDescent="0.3">
      <c r="A28" s="17">
        <v>25</v>
      </c>
      <c r="B28" s="17"/>
      <c r="C28" s="17"/>
      <c r="D28" s="36"/>
      <c r="E28" s="36"/>
      <c r="F28" s="36"/>
      <c r="G28" s="31" t="str">
        <f t="shared" si="1"/>
        <v/>
      </c>
      <c r="H28" s="32">
        <f t="shared" si="0"/>
        <v>0</v>
      </c>
      <c r="I28" s="17"/>
      <c r="J28" s="17"/>
    </row>
    <row r="29" spans="1:10" x14ac:dyDescent="0.3">
      <c r="A29" s="23">
        <v>26</v>
      </c>
      <c r="B29" s="23"/>
      <c r="C29" s="23"/>
      <c r="D29" s="35"/>
      <c r="E29" s="35"/>
      <c r="F29" s="35"/>
      <c r="G29" s="33" t="str">
        <f t="shared" si="1"/>
        <v/>
      </c>
      <c r="H29" s="34">
        <f t="shared" si="0"/>
        <v>0</v>
      </c>
      <c r="I29" s="23"/>
      <c r="J29" s="23"/>
    </row>
    <row r="30" spans="1:10" x14ac:dyDescent="0.3">
      <c r="A30" s="6" t="s">
        <v>68</v>
      </c>
      <c r="B30" s="6"/>
      <c r="C30" s="6"/>
      <c r="D30" s="37">
        <f>SUM(D4:D29)</f>
        <v>1320000</v>
      </c>
      <c r="E30" s="37">
        <f>SUM(E4:E29)</f>
        <v>635000</v>
      </c>
      <c r="F30" s="37">
        <f>SUM(F4:F29)</f>
        <v>560000</v>
      </c>
      <c r="G30" s="37">
        <f>SUM(G4:G29)</f>
        <v>760000</v>
      </c>
      <c r="H30" s="38">
        <f t="shared" si="0"/>
        <v>0.48106060606060608</v>
      </c>
    </row>
  </sheetData>
  <mergeCells count="3">
    <mergeCell ref="A1:J1"/>
    <mergeCell ref="A2:J2"/>
    <mergeCell ref="A30:C30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rightToLeft="1" zoomScaleNormal="100" workbookViewId="0">
      <pane ySplit="8" topLeftCell="A15" activePane="bottomLeft" state="frozen"/>
      <selection pane="bottomLeft" sqref="A1:I1"/>
    </sheetView>
  </sheetViews>
  <sheetFormatPr defaultColWidth="8.6640625" defaultRowHeight="14.4" x14ac:dyDescent="0.3"/>
  <cols>
    <col min="1" max="1" width="5" customWidth="1"/>
    <col min="2" max="2" width="34" customWidth="1"/>
    <col min="3" max="3" width="10" customWidth="1"/>
    <col min="4" max="4" width="14" customWidth="1"/>
    <col min="5" max="5" width="16" customWidth="1"/>
    <col min="6" max="6" width="20" customWidth="1"/>
    <col min="7" max="7" width="18" customWidth="1"/>
    <col min="8" max="8" width="22" customWidth="1"/>
    <col min="9" max="9" width="18" customWidth="1"/>
  </cols>
  <sheetData>
    <row r="1" spans="1:9" ht="37.5" customHeight="1" x14ac:dyDescent="0.3">
      <c r="A1" s="14" t="s">
        <v>69</v>
      </c>
      <c r="B1" s="14"/>
      <c r="C1" s="14"/>
      <c r="D1" s="14"/>
      <c r="E1" s="14"/>
      <c r="F1" s="14"/>
      <c r="G1" s="14"/>
      <c r="H1" s="14"/>
      <c r="I1" s="14"/>
    </row>
    <row r="2" spans="1:9" ht="21.75" customHeight="1" x14ac:dyDescent="0.3">
      <c r="A2" s="13" t="s">
        <v>70</v>
      </c>
      <c r="B2" s="13"/>
      <c r="C2" s="13"/>
      <c r="D2" s="13"/>
      <c r="E2" s="13"/>
      <c r="F2" s="13"/>
      <c r="G2" s="13"/>
      <c r="H2" s="13"/>
      <c r="I2" s="13"/>
    </row>
    <row r="3" spans="1:9" ht="25.5" customHeight="1" x14ac:dyDescent="0.3">
      <c r="A3" s="12" t="s">
        <v>71</v>
      </c>
      <c r="B3" s="12"/>
      <c r="C3" s="12"/>
      <c r="D3" s="12"/>
      <c r="E3" s="12"/>
      <c r="F3" s="12"/>
      <c r="G3" s="12"/>
      <c r="H3" s="12"/>
      <c r="I3" s="12"/>
    </row>
    <row r="4" spans="1:9" ht="21.75" customHeight="1" x14ac:dyDescent="0.3">
      <c r="A4" s="15" t="s">
        <v>3</v>
      </c>
      <c r="B4" s="11"/>
      <c r="C4" s="11"/>
      <c r="D4" s="11"/>
      <c r="E4" s="15" t="s">
        <v>72</v>
      </c>
      <c r="F4" s="11"/>
      <c r="G4" s="11"/>
      <c r="H4" s="11"/>
    </row>
    <row r="5" spans="1:9" ht="21.75" customHeight="1" x14ac:dyDescent="0.3">
      <c r="A5" s="15" t="s">
        <v>73</v>
      </c>
      <c r="B5" s="11"/>
      <c r="C5" s="11"/>
      <c r="D5" s="11"/>
      <c r="E5" s="15" t="s">
        <v>74</v>
      </c>
      <c r="F5" s="11"/>
      <c r="G5" s="11"/>
      <c r="H5" s="11"/>
    </row>
    <row r="6" spans="1:9" ht="21.75" customHeight="1" x14ac:dyDescent="0.3">
      <c r="A6" s="15" t="s">
        <v>75</v>
      </c>
      <c r="B6" s="11"/>
      <c r="C6" s="11"/>
      <c r="D6" s="11"/>
      <c r="E6" s="15" t="s">
        <v>76</v>
      </c>
      <c r="F6" s="11"/>
      <c r="G6" s="11"/>
      <c r="H6" s="11"/>
    </row>
    <row r="7" spans="1:9" ht="25.5" customHeight="1" x14ac:dyDescent="0.3">
      <c r="A7" s="12" t="s">
        <v>77</v>
      </c>
      <c r="B7" s="12"/>
      <c r="C7" s="12"/>
      <c r="D7" s="12"/>
      <c r="E7" s="12"/>
      <c r="F7" s="12"/>
      <c r="G7" s="12"/>
      <c r="H7" s="12"/>
      <c r="I7" s="12"/>
    </row>
    <row r="8" spans="1:9" ht="30" customHeight="1" x14ac:dyDescent="0.3">
      <c r="A8" s="16" t="s">
        <v>10</v>
      </c>
      <c r="B8" s="16" t="s">
        <v>11</v>
      </c>
      <c r="C8" s="16" t="s">
        <v>12</v>
      </c>
      <c r="D8" s="16" t="s">
        <v>78</v>
      </c>
      <c r="E8" s="16" t="s">
        <v>79</v>
      </c>
      <c r="F8" s="16" t="s">
        <v>80</v>
      </c>
      <c r="G8" s="16" t="s">
        <v>81</v>
      </c>
      <c r="H8" s="16" t="s">
        <v>82</v>
      </c>
      <c r="I8" s="16" t="s">
        <v>57</v>
      </c>
    </row>
    <row r="9" spans="1:9" x14ac:dyDescent="0.3">
      <c r="A9" s="17">
        <v>1</v>
      </c>
      <c r="B9" s="18" t="s">
        <v>83</v>
      </c>
      <c r="C9" s="17" t="s">
        <v>84</v>
      </c>
      <c r="D9" s="19">
        <v>1</v>
      </c>
      <c r="E9" s="19">
        <v>0</v>
      </c>
      <c r="F9" s="20">
        <f t="shared" ref="F9:F20" si="0">D9*E9</f>
        <v>0</v>
      </c>
      <c r="G9" s="21">
        <v>0</v>
      </c>
      <c r="H9" s="39">
        <f t="shared" ref="H9:H20" si="1">F9*G9</f>
        <v>0</v>
      </c>
      <c r="I9" s="17"/>
    </row>
    <row r="10" spans="1:9" x14ac:dyDescent="0.3">
      <c r="A10" s="23">
        <v>2</v>
      </c>
      <c r="B10" s="24" t="s">
        <v>85</v>
      </c>
      <c r="C10" s="23" t="s">
        <v>84</v>
      </c>
      <c r="D10" s="25">
        <v>1</v>
      </c>
      <c r="E10" s="25">
        <v>0</v>
      </c>
      <c r="F10" s="26">
        <f t="shared" si="0"/>
        <v>0</v>
      </c>
      <c r="G10" s="27">
        <v>0</v>
      </c>
      <c r="H10" s="39">
        <f t="shared" si="1"/>
        <v>0</v>
      </c>
      <c r="I10" s="23"/>
    </row>
    <row r="11" spans="1:9" x14ac:dyDescent="0.3">
      <c r="A11" s="17">
        <v>3</v>
      </c>
      <c r="B11" s="18" t="s">
        <v>86</v>
      </c>
      <c r="C11" s="17" t="s">
        <v>84</v>
      </c>
      <c r="D11" s="19">
        <v>1</v>
      </c>
      <c r="E11" s="19">
        <v>0</v>
      </c>
      <c r="F11" s="20">
        <f t="shared" si="0"/>
        <v>0</v>
      </c>
      <c r="G11" s="21">
        <v>0</v>
      </c>
      <c r="H11" s="39">
        <f t="shared" si="1"/>
        <v>0</v>
      </c>
      <c r="I11" s="17"/>
    </row>
    <row r="12" spans="1:9" x14ac:dyDescent="0.3">
      <c r="A12" s="23">
        <v>4</v>
      </c>
      <c r="B12" s="24" t="s">
        <v>87</v>
      </c>
      <c r="C12" s="23" t="s">
        <v>84</v>
      </c>
      <c r="D12" s="25">
        <v>1</v>
      </c>
      <c r="E12" s="25">
        <v>0</v>
      </c>
      <c r="F12" s="26">
        <f t="shared" si="0"/>
        <v>0</v>
      </c>
      <c r="G12" s="27">
        <v>0</v>
      </c>
      <c r="H12" s="39">
        <f t="shared" si="1"/>
        <v>0</v>
      </c>
      <c r="I12" s="23"/>
    </row>
    <row r="13" spans="1:9" x14ac:dyDescent="0.3">
      <c r="A13" s="17">
        <v>5</v>
      </c>
      <c r="B13" s="18" t="s">
        <v>88</v>
      </c>
      <c r="C13" s="17" t="s">
        <v>84</v>
      </c>
      <c r="D13" s="19">
        <v>1</v>
      </c>
      <c r="E13" s="19">
        <v>0</v>
      </c>
      <c r="F13" s="20">
        <f t="shared" si="0"/>
        <v>0</v>
      </c>
      <c r="G13" s="21">
        <v>0</v>
      </c>
      <c r="H13" s="39">
        <f t="shared" si="1"/>
        <v>0</v>
      </c>
      <c r="I13" s="17"/>
    </row>
    <row r="14" spans="1:9" x14ac:dyDescent="0.3">
      <c r="A14" s="23">
        <v>6</v>
      </c>
      <c r="B14" s="24" t="s">
        <v>89</v>
      </c>
      <c r="C14" s="23" t="s">
        <v>84</v>
      </c>
      <c r="D14" s="25">
        <v>1</v>
      </c>
      <c r="E14" s="25">
        <v>0</v>
      </c>
      <c r="F14" s="26">
        <f t="shared" si="0"/>
        <v>0</v>
      </c>
      <c r="G14" s="27">
        <v>0</v>
      </c>
      <c r="H14" s="39">
        <f t="shared" si="1"/>
        <v>0</v>
      </c>
      <c r="I14" s="23"/>
    </row>
    <row r="15" spans="1:9" x14ac:dyDescent="0.3">
      <c r="A15" s="17">
        <v>7</v>
      </c>
      <c r="B15" s="18" t="s">
        <v>90</v>
      </c>
      <c r="C15" s="17" t="s">
        <v>84</v>
      </c>
      <c r="D15" s="19">
        <v>1</v>
      </c>
      <c r="E15" s="19">
        <v>0</v>
      </c>
      <c r="F15" s="20">
        <f t="shared" si="0"/>
        <v>0</v>
      </c>
      <c r="G15" s="21">
        <v>0</v>
      </c>
      <c r="H15" s="39">
        <f t="shared" si="1"/>
        <v>0</v>
      </c>
      <c r="I15" s="17"/>
    </row>
    <row r="16" spans="1:9" x14ac:dyDescent="0.3">
      <c r="A16" s="23">
        <v>8</v>
      </c>
      <c r="B16" s="24" t="s">
        <v>91</v>
      </c>
      <c r="C16" s="23" t="s">
        <v>84</v>
      </c>
      <c r="D16" s="25">
        <v>1</v>
      </c>
      <c r="E16" s="25">
        <v>0</v>
      </c>
      <c r="F16" s="26">
        <f t="shared" si="0"/>
        <v>0</v>
      </c>
      <c r="G16" s="27">
        <v>0</v>
      </c>
      <c r="H16" s="39">
        <f t="shared" si="1"/>
        <v>0</v>
      </c>
      <c r="I16" s="23"/>
    </row>
    <row r="17" spans="1:9" x14ac:dyDescent="0.3">
      <c r="A17" s="17">
        <v>9</v>
      </c>
      <c r="B17" s="18" t="s">
        <v>92</v>
      </c>
      <c r="C17" s="17" t="s">
        <v>84</v>
      </c>
      <c r="D17" s="19">
        <v>1</v>
      </c>
      <c r="E17" s="19">
        <v>0</v>
      </c>
      <c r="F17" s="20">
        <f t="shared" si="0"/>
        <v>0</v>
      </c>
      <c r="G17" s="21">
        <v>0</v>
      </c>
      <c r="H17" s="39">
        <f t="shared" si="1"/>
        <v>0</v>
      </c>
      <c r="I17" s="17"/>
    </row>
    <row r="18" spans="1:9" x14ac:dyDescent="0.3">
      <c r="A18" s="23">
        <v>10</v>
      </c>
      <c r="B18" s="24" t="s">
        <v>93</v>
      </c>
      <c r="C18" s="23" t="s">
        <v>84</v>
      </c>
      <c r="D18" s="25">
        <v>1</v>
      </c>
      <c r="E18" s="25">
        <v>0</v>
      </c>
      <c r="F18" s="26">
        <f t="shared" si="0"/>
        <v>0</v>
      </c>
      <c r="G18" s="27">
        <v>0</v>
      </c>
      <c r="H18" s="39">
        <f t="shared" si="1"/>
        <v>0</v>
      </c>
      <c r="I18" s="23"/>
    </row>
    <row r="19" spans="1:9" x14ac:dyDescent="0.3">
      <c r="A19" s="17">
        <v>11</v>
      </c>
      <c r="B19" s="18" t="s">
        <v>94</v>
      </c>
      <c r="C19" s="17" t="s">
        <v>84</v>
      </c>
      <c r="D19" s="19">
        <v>1</v>
      </c>
      <c r="E19" s="19">
        <v>0</v>
      </c>
      <c r="F19" s="20">
        <f t="shared" si="0"/>
        <v>0</v>
      </c>
      <c r="G19" s="21">
        <v>0</v>
      </c>
      <c r="H19" s="39">
        <f t="shared" si="1"/>
        <v>0</v>
      </c>
      <c r="I19" s="17"/>
    </row>
    <row r="20" spans="1:9" x14ac:dyDescent="0.3">
      <c r="A20" s="23">
        <v>12</v>
      </c>
      <c r="B20" s="24" t="s">
        <v>95</v>
      </c>
      <c r="C20" s="23" t="s">
        <v>84</v>
      </c>
      <c r="D20" s="25">
        <v>1</v>
      </c>
      <c r="E20" s="25">
        <v>0</v>
      </c>
      <c r="F20" s="26">
        <f t="shared" si="0"/>
        <v>0</v>
      </c>
      <c r="G20" s="27">
        <v>0</v>
      </c>
      <c r="H20" s="39">
        <f t="shared" si="1"/>
        <v>0</v>
      </c>
      <c r="I20" s="23"/>
    </row>
    <row r="21" spans="1:9" x14ac:dyDescent="0.3">
      <c r="A21" s="5" t="s">
        <v>68</v>
      </c>
      <c r="B21" s="5"/>
      <c r="C21" s="5"/>
      <c r="D21" s="5"/>
      <c r="E21" s="5"/>
      <c r="F21" s="37">
        <f>SUM(F9:F20)</f>
        <v>0</v>
      </c>
      <c r="G21" s="38">
        <f>IFERROR(H21/F21,0)</f>
        <v>0</v>
      </c>
      <c r="H21" s="37">
        <f>SUM(H9:H20)</f>
        <v>0</v>
      </c>
      <c r="I21" s="41"/>
    </row>
    <row r="23" spans="1:9" ht="25.5" customHeight="1" x14ac:dyDescent="0.3">
      <c r="A23" s="12" t="s">
        <v>96</v>
      </c>
      <c r="B23" s="12"/>
      <c r="C23" s="12"/>
      <c r="D23" s="12"/>
      <c r="E23" s="12"/>
      <c r="F23" s="12"/>
      <c r="G23" s="12"/>
      <c r="H23" s="12"/>
      <c r="I23" s="12"/>
    </row>
    <row r="24" spans="1:9" ht="25.5" customHeight="1" x14ac:dyDescent="0.3">
      <c r="A24" s="9" t="s">
        <v>97</v>
      </c>
      <c r="B24" s="9"/>
      <c r="C24" s="9"/>
      <c r="D24" s="9"/>
      <c r="E24" s="9"/>
      <c r="F24" s="9"/>
      <c r="G24" s="9"/>
      <c r="H24" s="9"/>
      <c r="I24" s="42">
        <f>H21</f>
        <v>0</v>
      </c>
    </row>
    <row r="25" spans="1:9" ht="25.5" customHeight="1" x14ac:dyDescent="0.3">
      <c r="A25" s="4" t="s">
        <v>98</v>
      </c>
      <c r="B25" s="4"/>
      <c r="C25" s="4"/>
      <c r="D25" s="4"/>
      <c r="E25" s="4"/>
      <c r="F25" s="4"/>
      <c r="G25" s="4"/>
      <c r="H25" s="4"/>
      <c r="I25" s="43">
        <f>H21*0.1</f>
        <v>0</v>
      </c>
    </row>
    <row r="26" spans="1:9" ht="25.5" customHeight="1" x14ac:dyDescent="0.3">
      <c r="A26" s="4" t="s">
        <v>99</v>
      </c>
      <c r="B26" s="4"/>
      <c r="C26" s="4"/>
      <c r="D26" s="4"/>
      <c r="E26" s="4"/>
      <c r="F26" s="4"/>
      <c r="G26" s="4"/>
      <c r="H26" s="4"/>
      <c r="I26" s="43">
        <f>H21*0.05</f>
        <v>0</v>
      </c>
    </row>
    <row r="27" spans="1:9" ht="25.5" customHeight="1" x14ac:dyDescent="0.3">
      <c r="A27" s="7" t="s">
        <v>100</v>
      </c>
      <c r="B27" s="7"/>
      <c r="C27" s="7"/>
      <c r="D27" s="7"/>
      <c r="E27" s="7"/>
      <c r="F27" s="7"/>
      <c r="G27" s="7"/>
      <c r="H27" s="7"/>
      <c r="I27" s="44">
        <v>0</v>
      </c>
    </row>
    <row r="28" spans="1:9" ht="25.5" customHeight="1" x14ac:dyDescent="0.3">
      <c r="A28" s="8" t="s">
        <v>101</v>
      </c>
      <c r="B28" s="8"/>
      <c r="C28" s="8"/>
      <c r="D28" s="8"/>
      <c r="E28" s="8"/>
      <c r="F28" s="8"/>
      <c r="G28" s="8"/>
      <c r="H28" s="8"/>
      <c r="I28" s="45">
        <f>H21-I25-I26-I27</f>
        <v>0</v>
      </c>
    </row>
  </sheetData>
  <mergeCells count="17">
    <mergeCell ref="A27:H27"/>
    <mergeCell ref="A28:H28"/>
    <mergeCell ref="A21:E21"/>
    <mergeCell ref="A23:I23"/>
    <mergeCell ref="A24:H24"/>
    <mergeCell ref="A25:H25"/>
    <mergeCell ref="A26:H26"/>
    <mergeCell ref="B5:D5"/>
    <mergeCell ref="F5:H5"/>
    <mergeCell ref="B6:D6"/>
    <mergeCell ref="F6:H6"/>
    <mergeCell ref="A7:I7"/>
    <mergeCell ref="A1:I1"/>
    <mergeCell ref="A2:I2"/>
    <mergeCell ref="A3:I3"/>
    <mergeCell ref="B4:D4"/>
    <mergeCell ref="F4:H4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rightToLeft="1" tabSelected="1" zoomScaleNormal="100" workbookViewId="0">
      <pane ySplit="3" topLeftCell="A4" activePane="bottomLeft" state="frozen"/>
      <selection pane="bottomLeft" sqref="A1:J1"/>
    </sheetView>
  </sheetViews>
  <sheetFormatPr defaultColWidth="8.6640625" defaultRowHeight="14.4" x14ac:dyDescent="0.3"/>
  <cols>
    <col min="1" max="1" width="10" customWidth="1"/>
    <col min="2" max="2" width="26" customWidth="1"/>
    <col min="3" max="4" width="12" customWidth="1"/>
    <col min="5" max="6" width="14" customWidth="1"/>
    <col min="7" max="7" width="16" customWidth="1"/>
    <col min="8" max="8" width="14" customWidth="1"/>
    <col min="9" max="9" width="16" customWidth="1"/>
    <col min="10" max="10" width="20" customWidth="1"/>
  </cols>
  <sheetData>
    <row r="1" spans="1:10" ht="37.5" customHeight="1" x14ac:dyDescent="0.3">
      <c r="A1" s="14" t="s">
        <v>102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1.75" customHeight="1" x14ac:dyDescent="0.3">
      <c r="A2" s="13" t="s">
        <v>103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30" customHeight="1" x14ac:dyDescent="0.3">
      <c r="A3" s="16" t="s">
        <v>104</v>
      </c>
      <c r="B3" s="16" t="s">
        <v>105</v>
      </c>
      <c r="C3" s="16" t="s">
        <v>12</v>
      </c>
      <c r="D3" s="16" t="s">
        <v>106</v>
      </c>
      <c r="E3" s="16" t="s">
        <v>107</v>
      </c>
      <c r="F3" s="16" t="s">
        <v>108</v>
      </c>
      <c r="G3" s="16" t="s">
        <v>109</v>
      </c>
      <c r="H3" s="16" t="s">
        <v>110</v>
      </c>
      <c r="I3" s="16" t="s">
        <v>111</v>
      </c>
      <c r="J3" s="16" t="s">
        <v>112</v>
      </c>
    </row>
    <row r="4" spans="1:10" x14ac:dyDescent="0.3">
      <c r="A4" s="17" t="s">
        <v>113</v>
      </c>
      <c r="B4" s="17" t="s">
        <v>114</v>
      </c>
      <c r="C4" s="17" t="s">
        <v>115</v>
      </c>
      <c r="D4" s="19">
        <v>100</v>
      </c>
      <c r="E4" s="19">
        <v>500</v>
      </c>
      <c r="F4" s="19">
        <v>0</v>
      </c>
      <c r="G4" s="19">
        <v>0</v>
      </c>
      <c r="H4" s="46">
        <f t="shared" ref="H4:H18" si="0">E4+F4-G4</f>
        <v>500</v>
      </c>
      <c r="I4" s="19">
        <v>0</v>
      </c>
      <c r="J4" s="22">
        <f t="shared" ref="J4:J18" si="1">H4*I4</f>
        <v>0</v>
      </c>
    </row>
    <row r="5" spans="1:10" x14ac:dyDescent="0.3">
      <c r="A5" s="23" t="s">
        <v>116</v>
      </c>
      <c r="B5" s="23" t="s">
        <v>117</v>
      </c>
      <c r="C5" s="23" t="s">
        <v>118</v>
      </c>
      <c r="D5" s="25">
        <v>20</v>
      </c>
      <c r="E5" s="25">
        <v>80</v>
      </c>
      <c r="F5" s="25">
        <v>0</v>
      </c>
      <c r="G5" s="25">
        <v>0</v>
      </c>
      <c r="H5" s="47">
        <f t="shared" si="0"/>
        <v>80</v>
      </c>
      <c r="I5" s="25">
        <v>0</v>
      </c>
      <c r="J5" s="22">
        <f t="shared" si="1"/>
        <v>0</v>
      </c>
    </row>
    <row r="6" spans="1:10" x14ac:dyDescent="0.3">
      <c r="A6" s="17" t="s">
        <v>119</v>
      </c>
      <c r="B6" s="17" t="s">
        <v>120</v>
      </c>
      <c r="C6" s="17" t="s">
        <v>118</v>
      </c>
      <c r="D6" s="19">
        <v>20</v>
      </c>
      <c r="E6" s="19">
        <v>60</v>
      </c>
      <c r="F6" s="19">
        <v>0</v>
      </c>
      <c r="G6" s="19">
        <v>0</v>
      </c>
      <c r="H6" s="46">
        <f t="shared" si="0"/>
        <v>60</v>
      </c>
      <c r="I6" s="19">
        <v>0</v>
      </c>
      <c r="J6" s="22">
        <f t="shared" si="1"/>
        <v>0</v>
      </c>
    </row>
    <row r="7" spans="1:10" x14ac:dyDescent="0.3">
      <c r="A7" s="23" t="s">
        <v>121</v>
      </c>
      <c r="B7" s="23" t="s">
        <v>122</v>
      </c>
      <c r="C7" s="23" t="s">
        <v>123</v>
      </c>
      <c r="D7" s="25">
        <v>5</v>
      </c>
      <c r="E7" s="25">
        <v>30</v>
      </c>
      <c r="F7" s="25">
        <v>0</v>
      </c>
      <c r="G7" s="25">
        <v>0</v>
      </c>
      <c r="H7" s="47">
        <f t="shared" si="0"/>
        <v>30</v>
      </c>
      <c r="I7" s="25">
        <v>0</v>
      </c>
      <c r="J7" s="22">
        <f t="shared" si="1"/>
        <v>0</v>
      </c>
    </row>
    <row r="8" spans="1:10" x14ac:dyDescent="0.3">
      <c r="A8" s="17" t="s">
        <v>124</v>
      </c>
      <c r="B8" s="17" t="s">
        <v>125</v>
      </c>
      <c r="C8" s="17" t="s">
        <v>126</v>
      </c>
      <c r="D8" s="19">
        <v>2</v>
      </c>
      <c r="E8" s="19">
        <v>15</v>
      </c>
      <c r="F8" s="19">
        <v>0</v>
      </c>
      <c r="G8" s="19">
        <v>0</v>
      </c>
      <c r="H8" s="46">
        <f t="shared" si="0"/>
        <v>15</v>
      </c>
      <c r="I8" s="19">
        <v>0</v>
      </c>
      <c r="J8" s="22">
        <f t="shared" si="1"/>
        <v>0</v>
      </c>
    </row>
    <row r="9" spans="1:10" x14ac:dyDescent="0.3">
      <c r="A9" s="23" t="s">
        <v>127</v>
      </c>
      <c r="B9" s="23" t="s">
        <v>128</v>
      </c>
      <c r="C9" s="23" t="s">
        <v>126</v>
      </c>
      <c r="D9" s="25">
        <v>2</v>
      </c>
      <c r="E9" s="25">
        <v>20</v>
      </c>
      <c r="F9" s="25">
        <v>0</v>
      </c>
      <c r="G9" s="25">
        <v>0</v>
      </c>
      <c r="H9" s="47">
        <f t="shared" si="0"/>
        <v>20</v>
      </c>
      <c r="I9" s="25">
        <v>0</v>
      </c>
      <c r="J9" s="22">
        <f t="shared" si="1"/>
        <v>0</v>
      </c>
    </row>
    <row r="10" spans="1:10" x14ac:dyDescent="0.3">
      <c r="A10" s="17" t="s">
        <v>129</v>
      </c>
      <c r="B10" s="17" t="s">
        <v>130</v>
      </c>
      <c r="C10" s="17" t="s">
        <v>126</v>
      </c>
      <c r="D10" s="19">
        <v>1</v>
      </c>
      <c r="E10" s="19">
        <v>10</v>
      </c>
      <c r="F10" s="19">
        <v>0</v>
      </c>
      <c r="G10" s="19">
        <v>0</v>
      </c>
      <c r="H10" s="46">
        <f t="shared" si="0"/>
        <v>10</v>
      </c>
      <c r="I10" s="19">
        <v>0</v>
      </c>
      <c r="J10" s="22">
        <f t="shared" si="1"/>
        <v>0</v>
      </c>
    </row>
    <row r="11" spans="1:10" x14ac:dyDescent="0.3">
      <c r="A11" s="23" t="s">
        <v>131</v>
      </c>
      <c r="B11" s="23" t="s">
        <v>132</v>
      </c>
      <c r="C11" s="23" t="s">
        <v>21</v>
      </c>
      <c r="D11" s="25">
        <v>50</v>
      </c>
      <c r="E11" s="25">
        <v>200</v>
      </c>
      <c r="F11" s="25">
        <v>0</v>
      </c>
      <c r="G11" s="25">
        <v>0</v>
      </c>
      <c r="H11" s="47">
        <f t="shared" si="0"/>
        <v>200</v>
      </c>
      <c r="I11" s="25">
        <v>0</v>
      </c>
      <c r="J11" s="22">
        <f t="shared" si="1"/>
        <v>0</v>
      </c>
    </row>
    <row r="12" spans="1:10" x14ac:dyDescent="0.3">
      <c r="A12" s="17" t="s">
        <v>133</v>
      </c>
      <c r="B12" s="17" t="s">
        <v>134</v>
      </c>
      <c r="C12" s="17" t="s">
        <v>21</v>
      </c>
      <c r="D12" s="19">
        <v>30</v>
      </c>
      <c r="E12" s="19">
        <v>150</v>
      </c>
      <c r="F12" s="19">
        <v>0</v>
      </c>
      <c r="G12" s="19">
        <v>0</v>
      </c>
      <c r="H12" s="46">
        <f t="shared" si="0"/>
        <v>150</v>
      </c>
      <c r="I12" s="19">
        <v>0</v>
      </c>
      <c r="J12" s="22">
        <f t="shared" si="1"/>
        <v>0</v>
      </c>
    </row>
    <row r="13" spans="1:10" x14ac:dyDescent="0.3">
      <c r="A13" s="23" t="s">
        <v>135</v>
      </c>
      <c r="B13" s="23" t="s">
        <v>136</v>
      </c>
      <c r="C13" s="23" t="s">
        <v>137</v>
      </c>
      <c r="D13" s="25">
        <v>10</v>
      </c>
      <c r="E13" s="25">
        <v>40</v>
      </c>
      <c r="F13" s="25">
        <v>0</v>
      </c>
      <c r="G13" s="25">
        <v>0</v>
      </c>
      <c r="H13" s="47">
        <f t="shared" si="0"/>
        <v>40</v>
      </c>
      <c r="I13" s="25">
        <v>0</v>
      </c>
      <c r="J13" s="22">
        <f t="shared" si="1"/>
        <v>0</v>
      </c>
    </row>
    <row r="14" spans="1:10" x14ac:dyDescent="0.3">
      <c r="A14" s="17" t="s">
        <v>138</v>
      </c>
      <c r="B14" s="17" t="s">
        <v>139</v>
      </c>
      <c r="C14" s="17" t="s">
        <v>140</v>
      </c>
      <c r="D14" s="19">
        <v>50</v>
      </c>
      <c r="E14" s="19">
        <v>300</v>
      </c>
      <c r="F14" s="19">
        <v>0</v>
      </c>
      <c r="G14" s="19">
        <v>0</v>
      </c>
      <c r="H14" s="46">
        <f t="shared" si="0"/>
        <v>300</v>
      </c>
      <c r="I14" s="19">
        <v>0</v>
      </c>
      <c r="J14" s="22">
        <f t="shared" si="1"/>
        <v>0</v>
      </c>
    </row>
    <row r="15" spans="1:10" x14ac:dyDescent="0.3">
      <c r="A15" s="23" t="s">
        <v>141</v>
      </c>
      <c r="B15" s="23" t="s">
        <v>142</v>
      </c>
      <c r="C15" s="23" t="s">
        <v>140</v>
      </c>
      <c r="D15" s="25">
        <v>100</v>
      </c>
      <c r="E15" s="25">
        <v>500</v>
      </c>
      <c r="F15" s="25">
        <v>0</v>
      </c>
      <c r="G15" s="25">
        <v>0</v>
      </c>
      <c r="H15" s="47">
        <f t="shared" si="0"/>
        <v>500</v>
      </c>
      <c r="I15" s="25">
        <v>0</v>
      </c>
      <c r="J15" s="22">
        <f t="shared" si="1"/>
        <v>0</v>
      </c>
    </row>
    <row r="16" spans="1:10" x14ac:dyDescent="0.3">
      <c r="A16" s="17" t="s">
        <v>143</v>
      </c>
      <c r="B16" s="17" t="s">
        <v>144</v>
      </c>
      <c r="C16" s="17" t="s">
        <v>115</v>
      </c>
      <c r="D16" s="19">
        <v>50</v>
      </c>
      <c r="E16" s="19">
        <v>200</v>
      </c>
      <c r="F16" s="19">
        <v>0</v>
      </c>
      <c r="G16" s="19">
        <v>0</v>
      </c>
      <c r="H16" s="46">
        <f t="shared" si="0"/>
        <v>200</v>
      </c>
      <c r="I16" s="19">
        <v>0</v>
      </c>
      <c r="J16" s="22">
        <f t="shared" si="1"/>
        <v>0</v>
      </c>
    </row>
    <row r="17" spans="1:10" x14ac:dyDescent="0.3">
      <c r="A17" s="23" t="s">
        <v>145</v>
      </c>
      <c r="B17" s="23" t="s">
        <v>146</v>
      </c>
      <c r="C17" s="23" t="s">
        <v>147</v>
      </c>
      <c r="D17" s="25">
        <v>20</v>
      </c>
      <c r="E17" s="25">
        <v>100</v>
      </c>
      <c r="F17" s="25">
        <v>0</v>
      </c>
      <c r="G17" s="25">
        <v>0</v>
      </c>
      <c r="H17" s="47">
        <f t="shared" si="0"/>
        <v>100</v>
      </c>
      <c r="I17" s="25">
        <v>0</v>
      </c>
      <c r="J17" s="22">
        <f t="shared" si="1"/>
        <v>0</v>
      </c>
    </row>
    <row r="18" spans="1:10" x14ac:dyDescent="0.3">
      <c r="A18" s="17" t="s">
        <v>148</v>
      </c>
      <c r="B18" s="17" t="s">
        <v>149</v>
      </c>
      <c r="C18" s="17" t="s">
        <v>150</v>
      </c>
      <c r="D18" s="19">
        <v>10</v>
      </c>
      <c r="E18" s="19">
        <v>50</v>
      </c>
      <c r="F18" s="19">
        <v>0</v>
      </c>
      <c r="G18" s="19">
        <v>0</v>
      </c>
      <c r="H18" s="46">
        <f t="shared" si="0"/>
        <v>50</v>
      </c>
      <c r="I18" s="19">
        <v>0</v>
      </c>
      <c r="J18" s="22">
        <f t="shared" si="1"/>
        <v>0</v>
      </c>
    </row>
    <row r="19" spans="1:10" ht="21.75" customHeight="1" x14ac:dyDescent="0.3">
      <c r="A19" s="3" t="s">
        <v>151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ht="30" customHeight="1" x14ac:dyDescent="0.3">
      <c r="A20" s="2" t="s">
        <v>152</v>
      </c>
      <c r="B20" s="2"/>
      <c r="C20" s="2"/>
      <c r="D20" s="2"/>
      <c r="E20" s="2"/>
      <c r="F20" s="2"/>
      <c r="G20" s="2"/>
      <c r="H20" s="2"/>
      <c r="I20" s="2"/>
      <c r="J20" s="48">
        <f>SUM(J4:J18)</f>
        <v>0</v>
      </c>
    </row>
  </sheetData>
  <mergeCells count="4">
    <mergeCell ref="A1:J1"/>
    <mergeCell ref="A2:J2"/>
    <mergeCell ref="A19:J19"/>
    <mergeCell ref="A20:I20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rightToLeft="1" zoomScaleNormal="100" workbookViewId="0">
      <pane ySplit="7" topLeftCell="A8" activePane="bottomLeft" state="frozen"/>
      <selection pane="bottomLeft"/>
    </sheetView>
  </sheetViews>
  <sheetFormatPr defaultColWidth="8.6640625" defaultRowHeight="14.4" x14ac:dyDescent="0.3"/>
  <cols>
    <col min="1" max="1" width="5" customWidth="1"/>
    <col min="2" max="2" width="30" customWidth="1"/>
    <col min="3" max="4" width="18" customWidth="1"/>
    <col min="5" max="5" width="16" customWidth="1"/>
    <col min="6" max="7" width="14" customWidth="1"/>
    <col min="8" max="8" width="24" customWidth="1"/>
    <col min="9" max="9" width="28" customWidth="1"/>
  </cols>
  <sheetData>
    <row r="1" spans="1:9" ht="37.5" customHeight="1" x14ac:dyDescent="0.3">
      <c r="A1" s="14" t="s">
        <v>153</v>
      </c>
      <c r="B1" s="14"/>
      <c r="C1" s="14"/>
      <c r="D1" s="14"/>
      <c r="E1" s="14"/>
      <c r="F1" s="14"/>
      <c r="G1" s="14"/>
      <c r="H1" s="14"/>
      <c r="I1" s="14"/>
    </row>
    <row r="2" spans="1:9" ht="21.75" customHeight="1" x14ac:dyDescent="0.3">
      <c r="A2" s="13" t="s">
        <v>154</v>
      </c>
      <c r="B2" s="13"/>
      <c r="C2" s="13"/>
      <c r="D2" s="13"/>
      <c r="E2" s="13"/>
      <c r="F2" s="13"/>
      <c r="G2" s="13"/>
      <c r="H2" s="13"/>
      <c r="I2" s="13"/>
    </row>
    <row r="3" spans="1:9" ht="25.5" customHeight="1" x14ac:dyDescent="0.3">
      <c r="A3" s="12" t="s">
        <v>2</v>
      </c>
      <c r="B3" s="12"/>
      <c r="C3" s="12"/>
      <c r="D3" s="12"/>
      <c r="E3" s="12"/>
      <c r="F3" s="12"/>
      <c r="G3" s="12"/>
      <c r="H3" s="12"/>
      <c r="I3" s="12"/>
    </row>
    <row r="4" spans="1:9" ht="21.75" customHeight="1" x14ac:dyDescent="0.3">
      <c r="A4" s="15" t="s">
        <v>3</v>
      </c>
      <c r="B4" s="11"/>
      <c r="C4" s="11"/>
      <c r="D4" s="11"/>
      <c r="E4" s="15" t="s">
        <v>155</v>
      </c>
      <c r="F4" s="11"/>
      <c r="G4" s="11"/>
      <c r="H4" s="11"/>
    </row>
    <row r="5" spans="1:9" ht="21.75" customHeight="1" x14ac:dyDescent="0.3">
      <c r="A5" s="15" t="s">
        <v>156</v>
      </c>
      <c r="B5" s="11"/>
      <c r="C5" s="11"/>
      <c r="D5" s="11"/>
      <c r="E5" s="15" t="s">
        <v>157</v>
      </c>
      <c r="F5" s="11"/>
      <c r="G5" s="11"/>
      <c r="H5" s="11"/>
    </row>
    <row r="6" spans="1:9" ht="25.5" customHeight="1" x14ac:dyDescent="0.3">
      <c r="A6" s="12" t="s">
        <v>158</v>
      </c>
      <c r="B6" s="12"/>
      <c r="C6" s="12"/>
      <c r="D6" s="12"/>
      <c r="E6" s="12"/>
      <c r="F6" s="12"/>
      <c r="G6" s="12"/>
      <c r="H6" s="12"/>
      <c r="I6" s="12"/>
    </row>
    <row r="7" spans="1:9" ht="30" customHeight="1" x14ac:dyDescent="0.3">
      <c r="A7" s="16" t="s">
        <v>10</v>
      </c>
      <c r="B7" s="16" t="s">
        <v>159</v>
      </c>
      <c r="C7" s="16" t="s">
        <v>160</v>
      </c>
      <c r="D7" s="16" t="s">
        <v>161</v>
      </c>
      <c r="E7" s="16" t="s">
        <v>162</v>
      </c>
      <c r="F7" s="16" t="s">
        <v>163</v>
      </c>
      <c r="G7" s="16" t="s">
        <v>164</v>
      </c>
      <c r="H7" s="16" t="s">
        <v>165</v>
      </c>
      <c r="I7" s="16" t="s">
        <v>166</v>
      </c>
    </row>
    <row r="8" spans="1:9" x14ac:dyDescent="0.3">
      <c r="A8" s="17">
        <v>1</v>
      </c>
      <c r="B8" s="18" t="s">
        <v>83</v>
      </c>
      <c r="C8" s="19">
        <v>80000</v>
      </c>
      <c r="D8" s="19">
        <v>85000</v>
      </c>
      <c r="E8" s="46">
        <f t="shared" ref="E8:E20" si="0">D8-C8</f>
        <v>5000</v>
      </c>
      <c r="F8" s="32">
        <f t="shared" ref="F8:F20" si="1">IFERROR((D8-C8)/C8,0)</f>
        <v>6.25E-2</v>
      </c>
      <c r="G8" s="49" t="str">
        <f t="shared" ref="G8:G20" si="2">IF(E8&gt;0,"تجاوز ▲",IF(E8&lt;0,"وفر ▼","مطابق ✓"))</f>
        <v>تجاوز ▲</v>
      </c>
      <c r="H8" s="18"/>
      <c r="I8" s="18"/>
    </row>
    <row r="9" spans="1:9" x14ac:dyDescent="0.3">
      <c r="A9" s="23">
        <v>2</v>
      </c>
      <c r="B9" s="24" t="s">
        <v>167</v>
      </c>
      <c r="C9" s="25">
        <v>350000</v>
      </c>
      <c r="D9" s="25">
        <v>340000</v>
      </c>
      <c r="E9" s="47">
        <f t="shared" si="0"/>
        <v>-10000</v>
      </c>
      <c r="F9" s="34">
        <f t="shared" si="1"/>
        <v>-2.8571428571428571E-2</v>
      </c>
      <c r="G9" s="50" t="str">
        <f t="shared" si="2"/>
        <v>وفر ▼</v>
      </c>
      <c r="H9" s="24"/>
      <c r="I9" s="24"/>
    </row>
    <row r="10" spans="1:9" x14ac:dyDescent="0.3">
      <c r="A10" s="17">
        <v>3</v>
      </c>
      <c r="B10" s="18" t="s">
        <v>88</v>
      </c>
      <c r="C10" s="19">
        <v>120000</v>
      </c>
      <c r="D10" s="19">
        <v>130000</v>
      </c>
      <c r="E10" s="46">
        <f t="shared" si="0"/>
        <v>10000</v>
      </c>
      <c r="F10" s="32">
        <f t="shared" si="1"/>
        <v>8.3333333333333329E-2</v>
      </c>
      <c r="G10" s="49" t="str">
        <f t="shared" si="2"/>
        <v>تجاوز ▲</v>
      </c>
      <c r="H10" s="18"/>
      <c r="I10" s="18"/>
    </row>
    <row r="11" spans="1:9" x14ac:dyDescent="0.3">
      <c r="A11" s="23">
        <v>4</v>
      </c>
      <c r="B11" s="24" t="s">
        <v>168</v>
      </c>
      <c r="C11" s="25">
        <v>150000</v>
      </c>
      <c r="D11" s="25">
        <v>145000</v>
      </c>
      <c r="E11" s="47">
        <f t="shared" si="0"/>
        <v>-5000</v>
      </c>
      <c r="F11" s="34">
        <f t="shared" si="1"/>
        <v>-3.3333333333333333E-2</v>
      </c>
      <c r="G11" s="50" t="str">
        <f t="shared" si="2"/>
        <v>وفر ▼</v>
      </c>
      <c r="H11" s="24"/>
      <c r="I11" s="24"/>
    </row>
    <row r="12" spans="1:9" x14ac:dyDescent="0.3">
      <c r="A12" s="17">
        <v>5</v>
      </c>
      <c r="B12" s="18" t="s">
        <v>169</v>
      </c>
      <c r="C12" s="19">
        <v>80000</v>
      </c>
      <c r="D12" s="19">
        <v>82000</v>
      </c>
      <c r="E12" s="46">
        <f t="shared" si="0"/>
        <v>2000</v>
      </c>
      <c r="F12" s="32">
        <f t="shared" si="1"/>
        <v>2.5000000000000001E-2</v>
      </c>
      <c r="G12" s="49" t="str">
        <f t="shared" si="2"/>
        <v>تجاوز ▲</v>
      </c>
      <c r="H12" s="18"/>
      <c r="I12" s="18"/>
    </row>
    <row r="13" spans="1:9" x14ac:dyDescent="0.3">
      <c r="A13" s="23">
        <v>6</v>
      </c>
      <c r="B13" s="24" t="s">
        <v>93</v>
      </c>
      <c r="C13" s="25">
        <v>70000</v>
      </c>
      <c r="D13" s="25">
        <v>75000</v>
      </c>
      <c r="E13" s="47">
        <f t="shared" si="0"/>
        <v>5000</v>
      </c>
      <c r="F13" s="34">
        <f t="shared" si="1"/>
        <v>7.1428571428571425E-2</v>
      </c>
      <c r="G13" s="50" t="str">
        <f t="shared" si="2"/>
        <v>تجاوز ▲</v>
      </c>
      <c r="H13" s="24"/>
      <c r="I13" s="24"/>
    </row>
    <row r="14" spans="1:9" x14ac:dyDescent="0.3">
      <c r="A14" s="17">
        <v>7</v>
      </c>
      <c r="B14" s="18" t="s">
        <v>94</v>
      </c>
      <c r="C14" s="19">
        <v>60000</v>
      </c>
      <c r="D14" s="19">
        <v>58000</v>
      </c>
      <c r="E14" s="46">
        <f t="shared" si="0"/>
        <v>-2000</v>
      </c>
      <c r="F14" s="32">
        <f t="shared" si="1"/>
        <v>-3.3333333333333333E-2</v>
      </c>
      <c r="G14" s="49" t="str">
        <f t="shared" si="2"/>
        <v>وفر ▼</v>
      </c>
      <c r="H14" s="18"/>
      <c r="I14" s="18"/>
    </row>
    <row r="15" spans="1:9" x14ac:dyDescent="0.3">
      <c r="A15" s="23">
        <v>8</v>
      </c>
      <c r="B15" s="24" t="s">
        <v>170</v>
      </c>
      <c r="C15" s="25">
        <v>200000</v>
      </c>
      <c r="D15" s="25">
        <v>220000</v>
      </c>
      <c r="E15" s="47">
        <f t="shared" si="0"/>
        <v>20000</v>
      </c>
      <c r="F15" s="34">
        <f t="shared" si="1"/>
        <v>0.1</v>
      </c>
      <c r="G15" s="50" t="str">
        <f t="shared" si="2"/>
        <v>تجاوز ▲</v>
      </c>
      <c r="H15" s="24"/>
      <c r="I15" s="24"/>
    </row>
    <row r="16" spans="1:9" x14ac:dyDescent="0.3">
      <c r="A16" s="17">
        <v>9</v>
      </c>
      <c r="B16" s="18" t="s">
        <v>171</v>
      </c>
      <c r="C16" s="19">
        <v>180000</v>
      </c>
      <c r="D16" s="19">
        <v>195000</v>
      </c>
      <c r="E16" s="46">
        <f t="shared" si="0"/>
        <v>15000</v>
      </c>
      <c r="F16" s="32">
        <f t="shared" si="1"/>
        <v>8.3333333333333329E-2</v>
      </c>
      <c r="G16" s="49" t="str">
        <f t="shared" si="2"/>
        <v>تجاوز ▲</v>
      </c>
      <c r="H16" s="18"/>
      <c r="I16" s="18"/>
    </row>
    <row r="17" spans="1:9" x14ac:dyDescent="0.3">
      <c r="A17" s="23">
        <v>10</v>
      </c>
      <c r="B17" s="24" t="s">
        <v>40</v>
      </c>
      <c r="C17" s="25">
        <v>90000</v>
      </c>
      <c r="D17" s="25">
        <v>88000</v>
      </c>
      <c r="E17" s="47">
        <f t="shared" si="0"/>
        <v>-2000</v>
      </c>
      <c r="F17" s="34">
        <f t="shared" si="1"/>
        <v>-2.2222222222222223E-2</v>
      </c>
      <c r="G17" s="50" t="str">
        <f t="shared" si="2"/>
        <v>وفر ▼</v>
      </c>
      <c r="H17" s="24"/>
      <c r="I17" s="24"/>
    </row>
    <row r="18" spans="1:9" x14ac:dyDescent="0.3">
      <c r="A18" s="17">
        <v>11</v>
      </c>
      <c r="B18" s="18" t="s">
        <v>172</v>
      </c>
      <c r="C18" s="19">
        <v>50000</v>
      </c>
      <c r="D18" s="19">
        <v>55000</v>
      </c>
      <c r="E18" s="46">
        <f t="shared" si="0"/>
        <v>5000</v>
      </c>
      <c r="F18" s="32">
        <f t="shared" si="1"/>
        <v>0.1</v>
      </c>
      <c r="G18" s="49" t="str">
        <f t="shared" si="2"/>
        <v>تجاوز ▲</v>
      </c>
      <c r="H18" s="18"/>
      <c r="I18" s="18"/>
    </row>
    <row r="19" spans="1:9" x14ac:dyDescent="0.3">
      <c r="A19" s="23">
        <v>12</v>
      </c>
      <c r="B19" s="24" t="s">
        <v>173</v>
      </c>
      <c r="C19" s="25">
        <v>20000</v>
      </c>
      <c r="D19" s="25">
        <v>18000</v>
      </c>
      <c r="E19" s="47">
        <f t="shared" si="0"/>
        <v>-2000</v>
      </c>
      <c r="F19" s="34">
        <f t="shared" si="1"/>
        <v>-0.1</v>
      </c>
      <c r="G19" s="50" t="str">
        <f t="shared" si="2"/>
        <v>وفر ▼</v>
      </c>
      <c r="H19" s="24"/>
      <c r="I19" s="24"/>
    </row>
    <row r="20" spans="1:9" x14ac:dyDescent="0.3">
      <c r="A20" s="17">
        <v>13</v>
      </c>
      <c r="B20" s="18" t="s">
        <v>174</v>
      </c>
      <c r="C20" s="19">
        <v>30000</v>
      </c>
      <c r="D20" s="19">
        <v>45000</v>
      </c>
      <c r="E20" s="46">
        <f t="shared" si="0"/>
        <v>15000</v>
      </c>
      <c r="F20" s="32">
        <f t="shared" si="1"/>
        <v>0.5</v>
      </c>
      <c r="G20" s="49" t="str">
        <f t="shared" si="2"/>
        <v>تجاوز ▲</v>
      </c>
      <c r="H20" s="18"/>
      <c r="I20" s="18"/>
    </row>
    <row r="21" spans="1:9" ht="25.5" customHeight="1" x14ac:dyDescent="0.3">
      <c r="A21" s="1" t="s">
        <v>68</v>
      </c>
      <c r="B21" s="1"/>
      <c r="C21" s="51">
        <f>SUM(C8:C20)</f>
        <v>1480000</v>
      </c>
      <c r="D21" s="51">
        <f>SUM(D8:D20)</f>
        <v>1536000</v>
      </c>
      <c r="E21" s="51">
        <f>SUM(E8:E20)</f>
        <v>56000</v>
      </c>
      <c r="F21" s="52">
        <f>IFERROR(E21/C21,0)</f>
        <v>3.783783783783784E-2</v>
      </c>
      <c r="G21" s="40" t="str">
        <f>IF(E21&gt;0,"إجمالي تجاوز ▲",IF(E21&lt;0,"إجمالي وفر ▼","مطابق تام ✓"))</f>
        <v>إجمالي تجاوز ▲</v>
      </c>
      <c r="H21" s="41"/>
      <c r="I21" s="41"/>
    </row>
    <row r="23" spans="1:9" ht="25.5" customHeight="1" x14ac:dyDescent="0.3">
      <c r="A23" s="12" t="s">
        <v>175</v>
      </c>
      <c r="B23" s="12"/>
      <c r="C23" s="12"/>
      <c r="D23" s="12"/>
      <c r="E23" s="12"/>
      <c r="F23" s="12"/>
      <c r="G23" s="12"/>
      <c r="H23" s="12"/>
      <c r="I23" s="12"/>
    </row>
    <row r="24" spans="1:9" ht="25.5" customHeight="1" x14ac:dyDescent="0.3">
      <c r="A24" s="53" t="s">
        <v>176</v>
      </c>
      <c r="B24" s="53"/>
      <c r="C24" s="53"/>
      <c r="D24" s="53"/>
      <c r="E24" s="53"/>
      <c r="F24" s="53"/>
      <c r="G24" s="54">
        <f>C21</f>
        <v>1480000</v>
      </c>
      <c r="H24" s="54"/>
      <c r="I24" s="54"/>
    </row>
    <row r="25" spans="1:9" ht="25.5" customHeight="1" x14ac:dyDescent="0.3">
      <c r="A25" s="53" t="s">
        <v>177</v>
      </c>
      <c r="B25" s="53"/>
      <c r="C25" s="53"/>
      <c r="D25" s="53"/>
      <c r="E25" s="53"/>
      <c r="F25" s="53"/>
      <c r="G25" s="54">
        <f>D21</f>
        <v>1536000</v>
      </c>
      <c r="H25" s="54"/>
      <c r="I25" s="54"/>
    </row>
    <row r="26" spans="1:9" ht="25.5" customHeight="1" x14ac:dyDescent="0.3">
      <c r="A26" s="4" t="s">
        <v>178</v>
      </c>
      <c r="B26" s="4"/>
      <c r="C26" s="4"/>
      <c r="D26" s="4"/>
      <c r="E26" s="4"/>
      <c r="F26" s="4"/>
      <c r="G26" s="55">
        <f>E21</f>
        <v>56000</v>
      </c>
      <c r="H26" s="55"/>
      <c r="I26" s="55"/>
    </row>
    <row r="27" spans="1:9" ht="25.5" customHeight="1" x14ac:dyDescent="0.3">
      <c r="A27" s="4" t="s">
        <v>179</v>
      </c>
      <c r="B27" s="4"/>
      <c r="C27" s="4"/>
      <c r="D27" s="4"/>
      <c r="E27" s="4"/>
      <c r="F27" s="4"/>
      <c r="G27" s="56">
        <f>F21</f>
        <v>3.783783783783784E-2</v>
      </c>
      <c r="H27" s="56"/>
      <c r="I27" s="56"/>
    </row>
    <row r="28" spans="1:9" ht="25.5" customHeight="1" x14ac:dyDescent="0.3">
      <c r="A28" s="7" t="s">
        <v>180</v>
      </c>
      <c r="B28" s="7"/>
      <c r="C28" s="7"/>
      <c r="D28" s="7"/>
      <c r="E28" s="7"/>
      <c r="F28" s="7"/>
      <c r="G28" s="57">
        <f>COUNTIF(E8:E20,"&gt;0")</f>
        <v>8</v>
      </c>
      <c r="H28" s="57"/>
      <c r="I28" s="57"/>
    </row>
    <row r="29" spans="1:9" ht="25.5" customHeight="1" x14ac:dyDescent="0.3">
      <c r="A29" s="9" t="s">
        <v>181</v>
      </c>
      <c r="B29" s="9"/>
      <c r="C29" s="9"/>
      <c r="D29" s="9"/>
      <c r="E29" s="9"/>
      <c r="F29" s="9"/>
      <c r="G29" s="58">
        <f>COUNTIF(E8:E20,"&lt;0")</f>
        <v>5</v>
      </c>
      <c r="H29" s="58"/>
      <c r="I29" s="58"/>
    </row>
  </sheetData>
  <mergeCells count="22">
    <mergeCell ref="A27:F27"/>
    <mergeCell ref="G27:I27"/>
    <mergeCell ref="A28:F28"/>
    <mergeCell ref="G28:I28"/>
    <mergeCell ref="A29:F29"/>
    <mergeCell ref="G29:I29"/>
    <mergeCell ref="A24:F24"/>
    <mergeCell ref="G24:I24"/>
    <mergeCell ref="A25:F25"/>
    <mergeCell ref="G25:I25"/>
    <mergeCell ref="A26:F26"/>
    <mergeCell ref="G26:I26"/>
    <mergeCell ref="B5:D5"/>
    <mergeCell ref="F5:H5"/>
    <mergeCell ref="A6:I6"/>
    <mergeCell ref="A21:B21"/>
    <mergeCell ref="A23:I23"/>
    <mergeCell ref="A1:I1"/>
    <mergeCell ref="A2:I2"/>
    <mergeCell ref="A3:I3"/>
    <mergeCell ref="B4:D4"/>
    <mergeCell ref="F4:H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عطاءات ومناقصات</vt:lpstr>
      <vt:lpstr>مقاولو الباطن</vt:lpstr>
      <vt:lpstr>المستخلص الشهري</vt:lpstr>
      <vt:lpstr>جرد المخازن</vt:lpstr>
      <vt:lpstr>تحليل الانحراف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Ahmed</cp:lastModifiedBy>
  <cp:revision>0</cp:revision>
  <dcterms:created xsi:type="dcterms:W3CDTF">2026-03-29T13:18:00Z</dcterms:created>
  <dcterms:modified xsi:type="dcterms:W3CDTF">2026-03-29T13:20:26Z</dcterms:modified>
  <dc:language>en-US</dc:language>
</cp:coreProperties>
</file>