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hmed\Downloads\"/>
    </mc:Choice>
  </mc:AlternateContent>
  <bookViews>
    <workbookView xWindow="0" yWindow="0" windowWidth="23040" windowHeight="9264" tabRatio="980" activeTab="6"/>
  </bookViews>
  <sheets>
    <sheet name="دفتر اليومية" sheetId="1" r:id="rId1"/>
    <sheet name="ميزان المراجعة" sheetId="2" r:id="rId2"/>
    <sheet name="قائمة الدخل" sheetId="3" r:id="rId3"/>
    <sheet name="الميزانية العمومية" sheetId="4" r:id="rId4"/>
    <sheet name="التدفقات النقدية" sheetId="5" r:id="rId5"/>
    <sheet name="متابعة المشاريع" sheetId="6" r:id="rId6"/>
    <sheet name="كشف الحساب" sheetId="7" r:id="rId7"/>
    <sheet name="فاتورة مبيعات" sheetId="8" r:id="rId8"/>
    <sheet name="الرواتب" sheetId="9" r:id="rId9"/>
    <sheet name="Dashboard" sheetId="10" r:id="rId10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3" i="10" l="1"/>
  <c r="D22" i="10"/>
  <c r="D21" i="10"/>
  <c r="D20" i="10"/>
  <c r="D19" i="10"/>
  <c r="D18" i="10"/>
  <c r="D17" i="10"/>
  <c r="G16" i="10"/>
  <c r="D16" i="10"/>
  <c r="G15" i="10"/>
  <c r="D15" i="10"/>
  <c r="G14" i="10"/>
  <c r="D14" i="10"/>
  <c r="G13" i="10"/>
  <c r="D13" i="10"/>
  <c r="G12" i="10"/>
  <c r="D12" i="10"/>
  <c r="G11" i="10"/>
  <c r="D11" i="10"/>
  <c r="G6" i="10"/>
  <c r="E6" i="10"/>
  <c r="C6" i="10"/>
  <c r="A6" i="10"/>
  <c r="G30" i="9"/>
  <c r="F30" i="9"/>
  <c r="E30" i="9"/>
  <c r="D30" i="9"/>
  <c r="I29" i="9"/>
  <c r="H29" i="9"/>
  <c r="J29" i="9" s="1"/>
  <c r="J28" i="9"/>
  <c r="I28" i="9"/>
  <c r="H28" i="9"/>
  <c r="I27" i="9"/>
  <c r="H27" i="9"/>
  <c r="J27" i="9" s="1"/>
  <c r="I26" i="9"/>
  <c r="H26" i="9"/>
  <c r="J26" i="9" s="1"/>
  <c r="I25" i="9"/>
  <c r="H25" i="9"/>
  <c r="J25" i="9" s="1"/>
  <c r="I24" i="9"/>
  <c r="H24" i="9"/>
  <c r="J24" i="9" s="1"/>
  <c r="J23" i="9"/>
  <c r="I23" i="9"/>
  <c r="H23" i="9"/>
  <c r="I22" i="9"/>
  <c r="H22" i="9"/>
  <c r="J22" i="9" s="1"/>
  <c r="I21" i="9"/>
  <c r="H21" i="9"/>
  <c r="J21" i="9" s="1"/>
  <c r="J20" i="9"/>
  <c r="I20" i="9"/>
  <c r="H20" i="9"/>
  <c r="J19" i="9"/>
  <c r="I19" i="9"/>
  <c r="H19" i="9"/>
  <c r="I18" i="9"/>
  <c r="H18" i="9"/>
  <c r="J18" i="9" s="1"/>
  <c r="I17" i="9"/>
  <c r="H17" i="9"/>
  <c r="J17" i="9" s="1"/>
  <c r="I16" i="9"/>
  <c r="H16" i="9"/>
  <c r="J16" i="9" s="1"/>
  <c r="J15" i="9"/>
  <c r="I15" i="9"/>
  <c r="H15" i="9"/>
  <c r="I14" i="9"/>
  <c r="H14" i="9"/>
  <c r="J14" i="9" s="1"/>
  <c r="I13" i="9"/>
  <c r="H13" i="9"/>
  <c r="J13" i="9" s="1"/>
  <c r="J12" i="9"/>
  <c r="I12" i="9"/>
  <c r="H12" i="9"/>
  <c r="J11" i="9"/>
  <c r="I11" i="9"/>
  <c r="H11" i="9"/>
  <c r="I10" i="9"/>
  <c r="H10" i="9"/>
  <c r="H30" i="9" s="1"/>
  <c r="I9" i="9"/>
  <c r="H9" i="9"/>
  <c r="J9" i="9" s="1"/>
  <c r="I8" i="9"/>
  <c r="H8" i="9"/>
  <c r="J8" i="9" s="1"/>
  <c r="I7" i="9"/>
  <c r="I30" i="9" s="1"/>
  <c r="H7" i="9"/>
  <c r="I6" i="9"/>
  <c r="H6" i="9"/>
  <c r="J6" i="9" s="1"/>
  <c r="I5" i="9"/>
  <c r="H5" i="9"/>
  <c r="J5" i="9" s="1"/>
  <c r="J4" i="9"/>
  <c r="I4" i="9"/>
  <c r="H4" i="9"/>
  <c r="G18" i="8"/>
  <c r="G17" i="8"/>
  <c r="G16" i="8"/>
  <c r="G15" i="8"/>
  <c r="G14" i="8"/>
  <c r="G13" i="8"/>
  <c r="G12" i="8"/>
  <c r="G11" i="8"/>
  <c r="G10" i="8"/>
  <c r="G9" i="8"/>
  <c r="G19" i="8" s="1"/>
  <c r="E35" i="7"/>
  <c r="D35" i="7"/>
  <c r="F5" i="7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G30" i="6"/>
  <c r="F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0" i="6" s="1"/>
  <c r="C22" i="5"/>
  <c r="C24" i="5" s="1"/>
  <c r="C26" i="5" s="1"/>
  <c r="C16" i="5"/>
  <c r="C10" i="5"/>
  <c r="B37" i="4"/>
  <c r="D37" i="4" s="1"/>
  <c r="B35" i="4"/>
  <c r="D35" i="4" s="1"/>
  <c r="D34" i="4"/>
  <c r="D33" i="4"/>
  <c r="B30" i="4"/>
  <c r="D30" i="4" s="1"/>
  <c r="D29" i="4"/>
  <c r="D28" i="4"/>
  <c r="B25" i="4"/>
  <c r="D25" i="4" s="1"/>
  <c r="D24" i="4"/>
  <c r="D23" i="4"/>
  <c r="D22" i="4"/>
  <c r="B18" i="4"/>
  <c r="C38" i="4" s="1"/>
  <c r="B16" i="4"/>
  <c r="D16" i="4" s="1"/>
  <c r="D15" i="4"/>
  <c r="D14" i="4"/>
  <c r="D13" i="4"/>
  <c r="B10" i="4"/>
  <c r="D10" i="4" s="1"/>
  <c r="D9" i="4"/>
  <c r="D8" i="4"/>
  <c r="D7" i="4"/>
  <c r="D6" i="4"/>
  <c r="D33" i="3"/>
  <c r="B33" i="3"/>
  <c r="D31" i="3"/>
  <c r="B31" i="3"/>
  <c r="D29" i="3"/>
  <c r="B29" i="3"/>
  <c r="D24" i="3"/>
  <c r="B24" i="3"/>
  <c r="D22" i="3"/>
  <c r="B22" i="3"/>
  <c r="D14" i="3"/>
  <c r="B14" i="3"/>
  <c r="D12" i="3"/>
  <c r="B12" i="3"/>
  <c r="D7" i="3"/>
  <c r="B7" i="3"/>
  <c r="C13" i="2"/>
  <c r="E13" i="2" s="1"/>
  <c r="B13" i="2"/>
  <c r="D13" i="2" s="1"/>
  <c r="C12" i="2"/>
  <c r="E12" i="2" s="1"/>
  <c r="B12" i="2"/>
  <c r="D12" i="2" s="1"/>
  <c r="C11" i="2"/>
  <c r="E11" i="2" s="1"/>
  <c r="B11" i="2"/>
  <c r="D11" i="2" s="1"/>
  <c r="C10" i="2"/>
  <c r="E10" i="2" s="1"/>
  <c r="B10" i="2"/>
  <c r="D10" i="2" s="1"/>
  <c r="C9" i="2"/>
  <c r="E9" i="2" s="1"/>
  <c r="B9" i="2"/>
  <c r="D9" i="2" s="1"/>
  <c r="C8" i="2"/>
  <c r="E8" i="2" s="1"/>
  <c r="B8" i="2"/>
  <c r="D8" i="2" s="1"/>
  <c r="C7" i="2"/>
  <c r="E7" i="2" s="1"/>
  <c r="B7" i="2"/>
  <c r="D7" i="2" s="1"/>
  <c r="C6" i="2"/>
  <c r="E6" i="2" s="1"/>
  <c r="B6" i="2"/>
  <c r="D6" i="2" s="1"/>
  <c r="C5" i="2"/>
  <c r="E5" i="2" s="1"/>
  <c r="B5" i="2"/>
  <c r="D5" i="2" s="1"/>
  <c r="C4" i="2"/>
  <c r="E4" i="2" s="1"/>
  <c r="E14" i="2" s="1"/>
  <c r="B4" i="2"/>
  <c r="D4" i="2" s="1"/>
  <c r="G51" i="1"/>
  <c r="F51" i="1"/>
  <c r="F52" i="1" s="1"/>
  <c r="G23" i="10" l="1"/>
  <c r="G20" i="8"/>
  <c r="G21" i="8" s="1"/>
  <c r="D14" i="2"/>
  <c r="D15" i="2" s="1"/>
  <c r="J7" i="9"/>
  <c r="J30" i="9" s="1"/>
  <c r="J10" i="9"/>
  <c r="B14" i="2"/>
  <c r="C14" i="2"/>
  <c r="D18" i="4"/>
</calcChain>
</file>

<file path=xl/sharedStrings.xml><?xml version="1.0" encoding="utf-8"?>
<sst xmlns="http://schemas.openxmlformats.org/spreadsheetml/2006/main" count="283" uniqueCount="245">
  <si>
    <t>دفتر اليومية العامة</t>
  </si>
  <si>
    <t>بابل للبرمجيات – نماذج اكسيل محاسبية جاهزة</t>
  </si>
  <si>
    <t>التاريخ</t>
  </si>
  <si>
    <t>الرقم المرجعي</t>
  </si>
  <si>
    <t>اسم الحساب المدين</t>
  </si>
  <si>
    <t>اسم الحساب الدائن</t>
  </si>
  <si>
    <t>البيان / وصف القيد</t>
  </si>
  <si>
    <t>مدين (جنيه)</t>
  </si>
  <si>
    <t>دائن (جنيه)</t>
  </si>
  <si>
    <t>ملاحظات</t>
  </si>
  <si>
    <t>2026/01/01</t>
  </si>
  <si>
    <t>QJ-001</t>
  </si>
  <si>
    <t>الصندوق</t>
  </si>
  <si>
    <t>رأس المال</t>
  </si>
  <si>
    <t>إيداع رأس المال الابتدائي</t>
  </si>
  <si>
    <t>قيد افتتاحي</t>
  </si>
  <si>
    <t>2026/01/05</t>
  </si>
  <si>
    <t>QJ-002</t>
  </si>
  <si>
    <t>المشتريات</t>
  </si>
  <si>
    <t>الموردون</t>
  </si>
  <si>
    <t>شراء مواد خام</t>
  </si>
  <si>
    <t>فاتورة رقم 101</t>
  </si>
  <si>
    <t>2026/01/10</t>
  </si>
  <si>
    <t>QJ-003</t>
  </si>
  <si>
    <t>العملاء</t>
  </si>
  <si>
    <t>المبيعات</t>
  </si>
  <si>
    <t>بيع بضاعة للعميل</t>
  </si>
  <si>
    <t>فاتورة رقم 201</t>
  </si>
  <si>
    <t>2026/01/15</t>
  </si>
  <si>
    <t>QJ-004</t>
  </si>
  <si>
    <t>مصروفات عمومية</t>
  </si>
  <si>
    <t>مصروفات إيجار المكتب</t>
  </si>
  <si>
    <t>إيجار يناير</t>
  </si>
  <si>
    <t>2026/01/20</t>
  </si>
  <si>
    <t>QJ-005</t>
  </si>
  <si>
    <t>سداد جزء من الموردين</t>
  </si>
  <si>
    <t>الإجمالي</t>
  </si>
  <si>
    <t>فرق الميزان (يجب أن يساوي صفراً)</t>
  </si>
  <si>
    <t>ميزان المراجعة التلقائي</t>
  </si>
  <si>
    <t>يُحدَّث تلقائياً من دفتر اليومية</t>
  </si>
  <si>
    <t>اسم الحساب</t>
  </si>
  <si>
    <t>إجمالي المدين (جنيه)</t>
  </si>
  <si>
    <t>إجمالي الدائن (جنيه)</t>
  </si>
  <si>
    <t>الرصيد المدين</t>
  </si>
  <si>
    <t>الرصيد الدائن</t>
  </si>
  <si>
    <t>أصول ثابتة</t>
  </si>
  <si>
    <t>قروض</t>
  </si>
  <si>
    <t>مصروفات متنوعة</t>
  </si>
  <si>
    <t>قائمة الدخل (الأرباح والخسائر)</t>
  </si>
  <si>
    <t>للفترة المالية المنتهية في: ................</t>
  </si>
  <si>
    <t>البيان</t>
  </si>
  <si>
    <t>السنة الحالية (جنيه)</t>
  </si>
  <si>
    <t>السنة السابقة (جنيه)</t>
  </si>
  <si>
    <t>التغيير %</t>
  </si>
  <si>
    <t>الإيرادات</t>
  </si>
  <si>
    <t>إيرادات المبيعات</t>
  </si>
  <si>
    <t>إيرادات أخرى</t>
  </si>
  <si>
    <t>إجمالي الإيرادات</t>
  </si>
  <si>
    <t>تكلفة المبيعات</t>
  </si>
  <si>
    <t>تكلفة البضاعة المباعة</t>
  </si>
  <si>
    <t>مصروفات التشغيل المباشرة</t>
  </si>
  <si>
    <t>إجمالي تكلفة المبيعات</t>
  </si>
  <si>
    <t>مجمل الربح</t>
  </si>
  <si>
    <t>المصروفات التشغيلية</t>
  </si>
  <si>
    <t>مصروفات الرواتب والأجور</t>
  </si>
  <si>
    <t>مصروفات الإيجار</t>
  </si>
  <si>
    <t>مصروفات التسويق والإعلان</t>
  </si>
  <si>
    <t>مصروفات إدارية عمومية</t>
  </si>
  <si>
    <t>مصروفات الإهلاك</t>
  </si>
  <si>
    <t>إجمالي المصروفات التشغيلية</t>
  </si>
  <si>
    <t>الربح التشغيلي (EBIT)</t>
  </si>
  <si>
    <t>المصروفات المالية</t>
  </si>
  <si>
    <t>فوائد القروض</t>
  </si>
  <si>
    <t>مصروفات مالية أخرى</t>
  </si>
  <si>
    <t>إجمالي المصروفات المالية</t>
  </si>
  <si>
    <t>صافي الربح قبل الضريبة</t>
  </si>
  <si>
    <t>ضريبة الدخل</t>
  </si>
  <si>
    <t>صافي الربح (الخسارة) بعد الضريبة</t>
  </si>
  <si>
    <t>الميزانية العمومية</t>
  </si>
  <si>
    <t>كما في تاريخ: ................</t>
  </si>
  <si>
    <t>الفرق</t>
  </si>
  <si>
    <t>الأصول</t>
  </si>
  <si>
    <t>الأصول المتداولة</t>
  </si>
  <si>
    <t>النقدية والبنوك</t>
  </si>
  <si>
    <t>العملاء والذمم المدينة</t>
  </si>
  <si>
    <t>المخزون</t>
  </si>
  <si>
    <t>مصروفات مدفوعة مقدماً</t>
  </si>
  <si>
    <t>إجمالي الأصول المتداولة</t>
  </si>
  <si>
    <t>الأصول غير المتداولة</t>
  </si>
  <si>
    <t>الأصول الثابتة (صافي)</t>
  </si>
  <si>
    <t>الاستثمارات طويلة الأجل</t>
  </si>
  <si>
    <t>أصول غير ملموسة</t>
  </si>
  <si>
    <t>إجمالي الأصول غير المتداولة</t>
  </si>
  <si>
    <t>إجمالي الأصول</t>
  </si>
  <si>
    <t>الخصوم وحقوق الملكية</t>
  </si>
  <si>
    <t>الخصوم المتداولة</t>
  </si>
  <si>
    <t>الموردون والذمم الدائنة</t>
  </si>
  <si>
    <t>قروض قصيرة الأجل</t>
  </si>
  <si>
    <t>مستحقات وأقساط</t>
  </si>
  <si>
    <t>إجمالي الخصوم المتداولة</t>
  </si>
  <si>
    <t>الخصوم طويلة الأجل</t>
  </si>
  <si>
    <t>قروض طويلة الأجل</t>
  </si>
  <si>
    <t>التزامات أخرى</t>
  </si>
  <si>
    <t>إجمالي الخصوم طويلة الأجل</t>
  </si>
  <si>
    <t>حقوق الملكية</t>
  </si>
  <si>
    <t>رأس المال المدفوع</t>
  </si>
  <si>
    <t>الأرباح المحتجزة</t>
  </si>
  <si>
    <t>إجمالي حقوق الملكية</t>
  </si>
  <si>
    <t>إجمالي الخصوم وحقوق الملكية</t>
  </si>
  <si>
    <t>فحص التوازن: الأصول = الخصوم + حقوق الملكية</t>
  </si>
  <si>
    <t>تقرير التدفقات النقدية</t>
  </si>
  <si>
    <t>المبلغ (جنيه)</t>
  </si>
  <si>
    <t>الإجمالي (جنيه)</t>
  </si>
  <si>
    <t>أولاً: التدفقات من الأنشطة التشغيلية</t>
  </si>
  <si>
    <t>صافي الربح للفترة</t>
  </si>
  <si>
    <t>يُضاف: الإهلاك والاستهلاك</t>
  </si>
  <si>
    <t>التغير في العملاء والذمم المدينة</t>
  </si>
  <si>
    <t>التغير في المخزون</t>
  </si>
  <si>
    <t>التغير في الموردين والذمم الدائنة</t>
  </si>
  <si>
    <t>صافي التدفقات التشغيلية</t>
  </si>
  <si>
    <t>ثانياً: التدفقات من الأنشطة الاستثمارية</t>
  </si>
  <si>
    <t>شراء أصول ثابتة</t>
  </si>
  <si>
    <t>عائد بيع أصول</t>
  </si>
  <si>
    <t>الاستثمارات</t>
  </si>
  <si>
    <t>صافي التدفقات الاستثمارية</t>
  </si>
  <si>
    <t>ثالثاً: التدفقات من الأنشطة التمويلية</t>
  </si>
  <si>
    <t>قروض جديدة</t>
  </si>
  <si>
    <t>سداد قروض</t>
  </si>
  <si>
    <t>توزيعات أرباح</t>
  </si>
  <si>
    <t>صافي التدفقات التمويلية</t>
  </si>
  <si>
    <t>صافي التغير في النقدية</t>
  </si>
  <si>
    <t>رصيد النقدية أول الفترة</t>
  </si>
  <si>
    <t>رصيد النقدية آخر الفترة</t>
  </si>
  <si>
    <t>شيت متابعة المشاريع والتكاليف – شركات المقاولات</t>
  </si>
  <si>
    <t>كود المشروع</t>
  </si>
  <si>
    <t>اسم المشروع</t>
  </si>
  <si>
    <t>العميل</t>
  </si>
  <si>
    <t>تاريخ البدء</t>
  </si>
  <si>
    <t>تاريخ التسليم</t>
  </si>
  <si>
    <t>الميزانية المخططة (جنيه)</t>
  </si>
  <si>
    <t>التكلفة الفعلية (جنيه)</t>
  </si>
  <si>
    <t>نسبة الإنجاز %</t>
  </si>
  <si>
    <t>الانحراف (جنيه)</t>
  </si>
  <si>
    <t>الحالة</t>
  </si>
  <si>
    <t>PRJ-001</t>
  </si>
  <si>
    <t>مشروع عمارة الجيزة</t>
  </si>
  <si>
    <t>أحمد للتطوير</t>
  </si>
  <si>
    <t>2026/06/30</t>
  </si>
  <si>
    <t>جارٍ</t>
  </si>
  <si>
    <t>PRJ-002</t>
  </si>
  <si>
    <t>مشروع مستودع القاهرة</t>
  </si>
  <si>
    <t>النيل لوجستيك</t>
  </si>
  <si>
    <t>2025/10/01</t>
  </si>
  <si>
    <t>2026/03/31</t>
  </si>
  <si>
    <t>متأخر</t>
  </si>
  <si>
    <t>PRJ-003</t>
  </si>
  <si>
    <t>فيلا الشيخ زايد</t>
  </si>
  <si>
    <t>خاص</t>
  </si>
  <si>
    <t>2026/02/01</t>
  </si>
  <si>
    <t>2026/08/01</t>
  </si>
  <si>
    <t>PRJ-004</t>
  </si>
  <si>
    <t>مكاتب مدينة نصر</t>
  </si>
  <si>
    <t>شركة الأمل</t>
  </si>
  <si>
    <t>2025/07/01</t>
  </si>
  <si>
    <t>2025/12/31</t>
  </si>
  <si>
    <t>منتهي</t>
  </si>
  <si>
    <t>كشف حساب العملاء والموردين</t>
  </si>
  <si>
    <t>اسم الطرف: ................    النوع: عميل / مورد    العملة: جنيه مصري</t>
  </si>
  <si>
    <t>رقم المستند</t>
  </si>
  <si>
    <t>الرصيد (جنيه)</t>
  </si>
  <si>
    <t>رصيد أول المدة</t>
  </si>
  <si>
    <t>بابل للبرمجيات</t>
  </si>
  <si>
    <t>فاتورة مبيعات ضريبية</t>
  </si>
  <si>
    <t>رقم الفاتورة:</t>
  </si>
  <si>
    <t>INV-001</t>
  </si>
  <si>
    <t>التاريخ:</t>
  </si>
  <si>
    <t>اسم العميل:</t>
  </si>
  <si>
    <t>رقم التسجيل الضريبي:</t>
  </si>
  <si>
    <t>العنوان:</t>
  </si>
  <si>
    <t>طريقة الدفع:</t>
  </si>
  <si>
    <t>آجل 30 يوم</t>
  </si>
  <si>
    <t>م</t>
  </si>
  <si>
    <t>وصف البند / الخدمة</t>
  </si>
  <si>
    <t>الكمية</t>
  </si>
  <si>
    <t>الوحدة</t>
  </si>
  <si>
    <t>سعر الوحدة (جنيه)</t>
  </si>
  <si>
    <t>الخصم %</t>
  </si>
  <si>
    <t>المجموع قبل الضريبة</t>
  </si>
  <si>
    <t>ضريبة القيمة المضافة (14%)</t>
  </si>
  <si>
    <t>الإجمالي النهائي</t>
  </si>
  <si>
    <t>ملاحظات: ................................................................</t>
  </si>
  <si>
    <t>شكراً لتعاملكم معنا – برنامج بابل لإدارة شركات المقاولات</t>
  </si>
  <si>
    <t>شيت الرواتب وبدلات الموظفين</t>
  </si>
  <si>
    <t>شهر: ................    السنة: 2026</t>
  </si>
  <si>
    <t>اسم الموظف</t>
  </si>
  <si>
    <t>الوظيفة</t>
  </si>
  <si>
    <t>الراتب الأساسي</t>
  </si>
  <si>
    <t>بدل سكن</t>
  </si>
  <si>
    <t>بدل مواصلات</t>
  </si>
  <si>
    <t>حوافز</t>
  </si>
  <si>
    <t>إجمالي المستحق</t>
  </si>
  <si>
    <t>استقطاعات</t>
  </si>
  <si>
    <t>صافي الراتب</t>
  </si>
  <si>
    <t>أحمد محمد علي</t>
  </si>
  <si>
    <t>مهندس مدني</t>
  </si>
  <si>
    <t>محمد إبراهيم</t>
  </si>
  <si>
    <t>محاسب</t>
  </si>
  <si>
    <t>سارة حسن</t>
  </si>
  <si>
    <t>مدير مشروع</t>
  </si>
  <si>
    <t>خالد عبد الله</t>
  </si>
  <si>
    <t>مساح</t>
  </si>
  <si>
    <t>نور الدين أحمد</t>
  </si>
  <si>
    <t>مشرف موقع</t>
  </si>
  <si>
    <t>لوحة المؤشرات المالية – Financial Dashboard</t>
  </si>
  <si>
    <t>بابل للبرمجيات | نماذج اكسيل محاسبية جاهزة | تحديث 2026</t>
  </si>
  <si>
    <t>مؤشرات الأداء الرئيسية (KPIs)</t>
  </si>
  <si>
    <t>صافي الربح</t>
  </si>
  <si>
    <t>إجمالي الخصوم</t>
  </si>
  <si>
    <t>جنيه</t>
  </si>
  <si>
    <t>بيانات الإيرادات الشهرية (للرسم البياني)</t>
  </si>
  <si>
    <t>توزيع المصروفات</t>
  </si>
  <si>
    <t>الشهر</t>
  </si>
  <si>
    <t>الإيرادات (جنيه)</t>
  </si>
  <si>
    <t>المصروفات (جنيه)</t>
  </si>
  <si>
    <t>صافي الربح (جنيه)</t>
  </si>
  <si>
    <t>بند المصروف</t>
  </si>
  <si>
    <t>النسبة %</t>
  </si>
  <si>
    <t>يناير</t>
  </si>
  <si>
    <t>رواتب وأجور</t>
  </si>
  <si>
    <t>فبراير</t>
  </si>
  <si>
    <t>إيجار ومرافق</t>
  </si>
  <si>
    <t>مارس</t>
  </si>
  <si>
    <t>مواد خام</t>
  </si>
  <si>
    <t>أبريل</t>
  </si>
  <si>
    <t>تسويق وإعلان</t>
  </si>
  <si>
    <t>مايو</t>
  </si>
  <si>
    <t>مصروفات إدارية</t>
  </si>
  <si>
    <t>يونيو</t>
  </si>
  <si>
    <t>أخرى</t>
  </si>
  <si>
    <t>يوليو</t>
  </si>
  <si>
    <t>أغسطس</t>
  </si>
  <si>
    <t>سبتمبر</t>
  </si>
  <si>
    <t>أكتوبر</t>
  </si>
  <si>
    <t>نوفمبر</t>
  </si>
  <si>
    <t>ديسمبر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</si>
</sst>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\(#,##0\);\-"/>
    <numFmt numFmtId="165" formatCode="0.0%;\(0.0%\);\-"/>
  </numFmts>
  <fonts count="27" x14ac:knownFonts="1">
    <font>
      <sz val="11"/>
      <color theme="1"/>
      <name val="Calibri"/>
      <family val="2"/>
      <charset val="1"/>
    </font>
    <font>
      <b/>
      <sz val="16"/>
      <color rgb="FFFFFFFF"/>
      <name val="Arial"/>
      <charset val="1"/>
    </font>
    <font>
      <i/>
      <sz val="11"/>
      <color rgb="FFFFFFFF"/>
      <name val="Arial"/>
      <charset val="1"/>
    </font>
    <font>
      <b/>
      <sz val="11"/>
      <color rgb="FFFFFFFF"/>
      <name val="Arial"/>
      <charset val="1"/>
    </font>
    <font>
      <sz val="10"/>
      <name val="Arial"/>
      <charset val="1"/>
    </font>
    <font>
      <b/>
      <sz val="11"/>
      <color rgb="FF1F4E79"/>
      <name val="Arial"/>
      <charset val="1"/>
    </font>
    <font>
      <b/>
      <sz val="10"/>
      <color rgb="FFFFFFFF"/>
      <name val="Arial"/>
      <charset val="1"/>
    </font>
    <font>
      <b/>
      <sz val="10"/>
      <name val="Arial"/>
      <charset val="1"/>
    </font>
    <font>
      <sz val="10"/>
      <color rgb="FF000000"/>
      <name val="Arial"/>
      <charset val="1"/>
    </font>
    <font>
      <b/>
      <sz val="14"/>
      <color rgb="FFFFFFFF"/>
      <name val="Arial"/>
      <charset val="1"/>
    </font>
    <font>
      <b/>
      <sz val="10"/>
      <color rgb="FF000000"/>
      <name val="Arial"/>
      <charset val="1"/>
    </font>
    <font>
      <sz val="10"/>
      <color rgb="FF0000FF"/>
      <name val="Arial"/>
      <charset val="1"/>
    </font>
    <font>
      <b/>
      <sz val="10"/>
      <color rgb="FF1F4E79"/>
      <name val="Arial"/>
      <charset val="1"/>
    </font>
    <font>
      <sz val="10"/>
      <color rgb="FFFFFFFF"/>
      <name val="Arial"/>
      <charset val="1"/>
    </font>
    <font>
      <sz val="10"/>
      <color rgb="FF1F4E79"/>
      <name val="Arial"/>
      <charset val="1"/>
    </font>
    <font>
      <b/>
      <sz val="10"/>
      <color rgb="FF0000FF"/>
      <name val="Arial"/>
      <charset val="1"/>
    </font>
    <font>
      <b/>
      <sz val="20"/>
      <color rgb="FFFFFFFF"/>
      <name val="Arial"/>
      <charset val="1"/>
    </font>
    <font>
      <sz val="10"/>
      <color rgb="FF595959"/>
      <name val="Arial"/>
      <charset val="1"/>
    </font>
    <font>
      <i/>
      <sz val="10"/>
      <color rgb="FF2E75B6"/>
      <name val="Arial"/>
      <charset val="1"/>
    </font>
    <font>
      <b/>
      <sz val="10"/>
      <color rgb="FF375623"/>
      <name val="Arial"/>
      <charset val="1"/>
    </font>
    <font>
      <b/>
      <sz val="12"/>
      <color rgb="FFFFFFFF"/>
      <name val="Arial"/>
      <charset val="1"/>
    </font>
    <font>
      <b/>
      <sz val="11"/>
      <color rgb="FF375623"/>
      <name val="Arial"/>
      <charset val="1"/>
    </font>
    <font>
      <b/>
      <sz val="11"/>
      <color rgb="FFC00000"/>
      <name val="Arial"/>
      <charset val="1"/>
    </font>
    <font>
      <b/>
      <sz val="16"/>
      <color rgb="FF375623"/>
      <name val="Arial"/>
      <charset val="1"/>
    </font>
    <font>
      <b/>
      <sz val="16"/>
      <color rgb="FF1F4E79"/>
      <name val="Arial"/>
      <charset val="1"/>
    </font>
    <font>
      <b/>
      <sz val="16"/>
      <color rgb="FFC00000"/>
      <name val="Arial"/>
      <charset val="1"/>
    </font>
    <font>
      <sz val="9"/>
      <color rgb="FF595959"/>
      <name val="Arial"/>
      <charset val="1"/>
    </font>
  </fonts>
  <fills count="12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2E75B6"/>
        <bgColor rgb="FF4F81BD"/>
      </patternFill>
    </fill>
    <fill>
      <patternFill patternType="solid">
        <fgColor rgb="FFEBF3FB"/>
        <bgColor rgb="FFE2EFDA"/>
      </patternFill>
    </fill>
    <fill>
      <patternFill patternType="solid">
        <fgColor rgb="FFFFFFFF"/>
        <bgColor rgb="FFEBF3FB"/>
      </patternFill>
    </fill>
    <fill>
      <patternFill patternType="solid">
        <fgColor rgb="FFD6E4F0"/>
        <bgColor rgb="FFD9D9D9"/>
      </patternFill>
    </fill>
    <fill>
      <patternFill patternType="solid">
        <fgColor rgb="FFC00000"/>
        <bgColor rgb="FF800000"/>
      </patternFill>
    </fill>
    <fill>
      <patternFill patternType="solid">
        <fgColor rgb="FF375623"/>
        <bgColor rgb="FF595959"/>
      </patternFill>
    </fill>
    <fill>
      <patternFill patternType="solid">
        <fgColor rgb="FFFFF2CC"/>
        <bgColor rgb="FFFCE4D6"/>
      </patternFill>
    </fill>
    <fill>
      <patternFill patternType="solid">
        <fgColor rgb="FFE2EFDA"/>
        <bgColor rgb="FFEBF3FB"/>
      </patternFill>
    </fill>
    <fill>
      <patternFill patternType="solid">
        <fgColor rgb="FFFCE4D6"/>
        <bgColor rgb="FFFFF2CC"/>
      </patternFill>
    </fill>
  </fills>
  <borders count="5">
    <border>
      <left/>
      <right/>
      <top/>
      <bottom/>
      <diagonal/>
    </border>
    <border>
      <left style="thin">
        <color rgb="FFBDD7EE"/>
      </left>
      <right style="thin">
        <color rgb="FFBDD7EE"/>
      </right>
      <top style="thin">
        <color rgb="FFBDD7EE"/>
      </top>
      <bottom style="thin">
        <color rgb="FFBDD7EE"/>
      </bottom>
      <diagonal/>
    </border>
    <border>
      <left style="medium">
        <color rgb="FF2E75B6"/>
      </left>
      <right/>
      <top style="medium">
        <color rgb="FF2E75B6"/>
      </top>
      <bottom style="medium">
        <color rgb="FF2E75B6"/>
      </bottom>
      <diagonal/>
    </border>
    <border>
      <left style="medium">
        <color rgb="FF2E75B6"/>
      </left>
      <right style="medium">
        <color rgb="FF2E75B6"/>
      </right>
      <top style="medium">
        <color rgb="FF2E75B6"/>
      </top>
      <bottom style="medium">
        <color rgb="FF2E75B6"/>
      </bottom>
      <diagonal/>
    </border>
    <border>
      <left/>
      <right/>
      <top/>
      <bottom style="thin">
        <color rgb="FF2E75B6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9" fillId="3" borderId="0" xfId="0" applyFont="1" applyFill="1" applyBorder="1" applyAlignment="1">
      <alignment horizontal="center" vertical="center" readingOrder="2"/>
    </xf>
    <xf numFmtId="0" fontId="16" fillId="2" borderId="0" xfId="0" applyFont="1" applyFill="1" applyBorder="1" applyAlignment="1">
      <alignment horizontal="center" vertical="center" readingOrder="2"/>
    </xf>
    <xf numFmtId="0" fontId="5" fillId="6" borderId="2" xfId="0" applyFont="1" applyFill="1" applyBorder="1" applyAlignment="1">
      <alignment horizontal="center" readingOrder="2"/>
    </xf>
    <xf numFmtId="0" fontId="12" fillId="6" borderId="2" xfId="0" applyFont="1" applyFill="1" applyBorder="1" applyAlignment="1">
      <alignment horizontal="center" vertical="center" wrapText="1" readingOrder="2"/>
    </xf>
    <xf numFmtId="0" fontId="3" fillId="8" borderId="0" xfId="0" applyFont="1" applyFill="1" applyBorder="1" applyAlignment="1">
      <alignment horizontal="center"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9" fillId="2" borderId="2" xfId="0" applyFont="1" applyFill="1" applyBorder="1" applyAlignment="1">
      <alignment horizontal="center" vertical="center" wrapText="1" readingOrder="2"/>
    </xf>
    <xf numFmtId="164" fontId="3" fillId="8" borderId="0" xfId="0" applyNumberFormat="1" applyFont="1" applyFill="1" applyBorder="1" applyAlignment="1">
      <alignment horizontal="center" readingOrder="2"/>
    </xf>
    <xf numFmtId="0" fontId="6" fillId="8" borderId="0" xfId="0" applyFont="1" applyFill="1" applyBorder="1" applyAlignment="1">
      <alignment horizontal="center" readingOrder="2"/>
    </xf>
    <xf numFmtId="164" fontId="3" fillId="7" borderId="0" xfId="0" applyNumberFormat="1" applyFont="1" applyFill="1" applyBorder="1" applyAlignment="1">
      <alignment horizontal="center" readingOrder="2"/>
    </xf>
    <xf numFmtId="0" fontId="6" fillId="7" borderId="0" xfId="0" applyFont="1" applyFill="1" applyBorder="1" applyAlignment="1">
      <alignment horizontal="center" vertical="center" readingOrder="2"/>
    </xf>
    <xf numFmtId="0" fontId="5" fillId="6" borderId="2" xfId="0" applyFont="1" applyFill="1" applyBorder="1" applyAlignment="1">
      <alignment horizontal="center" vertical="center" readingOrder="2"/>
    </xf>
    <xf numFmtId="0" fontId="2" fillId="3" borderId="0" xfId="0" applyFont="1" applyFill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 readingOrder="2"/>
    </xf>
    <xf numFmtId="0" fontId="0" fillId="0" borderId="0" xfId="0" applyAlignment="1"/>
    <xf numFmtId="0" fontId="3" fillId="3" borderId="1" xfId="0" applyFont="1" applyFill="1" applyBorder="1" applyAlignment="1">
      <alignment horizontal="center" vertical="center" wrapText="1" readingOrder="2"/>
    </xf>
    <xf numFmtId="0" fontId="4" fillId="4" borderId="1" xfId="0" applyFont="1" applyFill="1" applyBorder="1" applyAlignment="1">
      <alignment horizontal="center" vertical="center" readingOrder="2"/>
    </xf>
    <xf numFmtId="164" fontId="4" fillId="4" borderId="1" xfId="0" applyNumberFormat="1" applyFont="1" applyFill="1" applyBorder="1" applyAlignment="1">
      <alignment horizontal="center" vertical="center" readingOrder="2"/>
    </xf>
    <xf numFmtId="0" fontId="4" fillId="5" borderId="1" xfId="0" applyFont="1" applyFill="1" applyBorder="1" applyAlignment="1">
      <alignment horizontal="center" vertical="center" readingOrder="2"/>
    </xf>
    <xf numFmtId="164" fontId="4" fillId="5" borderId="1" xfId="0" applyNumberFormat="1" applyFont="1" applyFill="1" applyBorder="1" applyAlignment="1">
      <alignment horizontal="center" vertical="center" readingOrder="2"/>
    </xf>
    <xf numFmtId="164" fontId="5" fillId="6" borderId="3" xfId="0" applyNumberFormat="1" applyFont="1" applyFill="1" applyBorder="1" applyAlignment="1">
      <alignment horizontal="center" vertical="center" readingOrder="2"/>
    </xf>
    <xf numFmtId="0" fontId="0" fillId="6" borderId="3" xfId="0" applyFill="1" applyBorder="1" applyAlignment="1"/>
    <xf numFmtId="0" fontId="7" fillId="4" borderId="1" xfId="0" applyFont="1" applyFill="1" applyBorder="1" applyAlignment="1">
      <alignment horizontal="right" vertical="center" readingOrder="2"/>
    </xf>
    <xf numFmtId="164" fontId="8" fillId="4" borderId="1" xfId="0" applyNumberFormat="1" applyFont="1" applyFill="1" applyBorder="1" applyAlignment="1">
      <alignment horizontal="center" vertical="center" readingOrder="2"/>
    </xf>
    <xf numFmtId="0" fontId="7" fillId="5" borderId="1" xfId="0" applyFont="1" applyFill="1" applyBorder="1" applyAlignment="1">
      <alignment horizontal="right" vertical="center" readingOrder="2"/>
    </xf>
    <xf numFmtId="164" fontId="8" fillId="5" borderId="1" xfId="0" applyNumberFormat="1" applyFont="1" applyFill="1" applyBorder="1" applyAlignment="1">
      <alignment horizontal="center" vertical="center" readingOrder="2"/>
    </xf>
    <xf numFmtId="0" fontId="5" fillId="6" borderId="3" xfId="0" applyFont="1" applyFill="1" applyBorder="1" applyAlignment="1">
      <alignment horizontal="center" readingOrder="2"/>
    </xf>
    <xf numFmtId="164" fontId="5" fillId="6" borderId="3" xfId="0" applyNumberFormat="1" applyFont="1" applyFill="1" applyBorder="1" applyAlignment="1">
      <alignment horizontal="center" readingOrder="2"/>
    </xf>
    <xf numFmtId="0" fontId="6" fillId="3" borderId="1" xfId="0" applyFont="1" applyFill="1" applyBorder="1" applyAlignment="1">
      <alignment horizontal="center" vertical="center" wrapText="1" readingOrder="2"/>
    </xf>
    <xf numFmtId="0" fontId="7" fillId="6" borderId="1" xfId="0" applyFont="1" applyFill="1" applyBorder="1" applyAlignment="1">
      <alignment horizontal="right" vertical="center" readingOrder="2"/>
    </xf>
    <xf numFmtId="0" fontId="10" fillId="6" borderId="1" xfId="0" applyFont="1" applyFill="1" applyBorder="1" applyAlignment="1">
      <alignment horizontal="center" vertical="center" readingOrder="2"/>
    </xf>
    <xf numFmtId="0" fontId="8" fillId="6" borderId="1" xfId="0" applyFont="1" applyFill="1" applyBorder="1" applyAlignment="1">
      <alignment horizontal="center" vertical="center" readingOrder="2"/>
    </xf>
    <xf numFmtId="0" fontId="0" fillId="6" borderId="1" xfId="0" applyFill="1" applyBorder="1" applyAlignment="1">
      <alignment horizontal="center" vertical="center" readingOrder="2"/>
    </xf>
    <xf numFmtId="0" fontId="4" fillId="5" borderId="1" xfId="0" applyFont="1" applyFill="1" applyBorder="1" applyAlignment="1">
      <alignment horizontal="right" vertical="center" readingOrder="2"/>
    </xf>
    <xf numFmtId="164" fontId="11" fillId="5" borderId="1" xfId="0" applyNumberFormat="1" applyFont="1" applyFill="1" applyBorder="1" applyAlignment="1">
      <alignment horizontal="center" vertical="center" readingOrder="2"/>
    </xf>
    <xf numFmtId="0" fontId="0" fillId="5" borderId="1" xfId="0" applyFill="1" applyBorder="1" applyAlignment="1">
      <alignment horizontal="center" vertical="center" readingOrder="2"/>
    </xf>
    <xf numFmtId="0" fontId="4" fillId="4" borderId="1" xfId="0" applyFont="1" applyFill="1" applyBorder="1" applyAlignment="1">
      <alignment horizontal="right" vertical="center" readingOrder="2"/>
    </xf>
    <xf numFmtId="164" fontId="11" fillId="4" borderId="1" xfId="0" applyNumberFormat="1" applyFont="1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164" fontId="10" fillId="6" borderId="1" xfId="0" applyNumberFormat="1" applyFont="1" applyFill="1" applyBorder="1" applyAlignment="1">
      <alignment horizontal="center" vertical="center" readingOrder="2"/>
    </xf>
    <xf numFmtId="164" fontId="8" fillId="6" borderId="1" xfId="0" applyNumberFormat="1" applyFont="1" applyFill="1" applyBorder="1" applyAlignment="1">
      <alignment horizontal="center" vertical="center" readingOrder="2"/>
    </xf>
    <xf numFmtId="165" fontId="0" fillId="6" borderId="1" xfId="0" applyNumberFormat="1" applyFill="1" applyBorder="1" applyAlignment="1">
      <alignment horizontal="center" vertical="center" readingOrder="2"/>
    </xf>
    <xf numFmtId="0" fontId="8" fillId="4" borderId="1" xfId="0" applyFont="1" applyFill="1" applyBorder="1" applyAlignment="1">
      <alignment horizontal="center" vertical="center" readingOrder="2"/>
    </xf>
    <xf numFmtId="0" fontId="8" fillId="5" borderId="1" xfId="0" applyFont="1" applyFill="1" applyBorder="1" applyAlignment="1">
      <alignment horizontal="center" vertical="center" readingOrder="2"/>
    </xf>
    <xf numFmtId="0" fontId="6" fillId="2" borderId="1" xfId="0" applyFont="1" applyFill="1" applyBorder="1" applyAlignment="1">
      <alignment horizontal="right" vertical="center" readingOrder="2"/>
    </xf>
    <xf numFmtId="0" fontId="6" fillId="2" borderId="1" xfId="0" applyFont="1" applyFill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right" vertical="center" readingOrder="2"/>
    </xf>
    <xf numFmtId="0" fontId="6" fillId="3" borderId="1" xfId="0" applyFont="1" applyFill="1" applyBorder="1" applyAlignment="1">
      <alignment horizontal="center" vertical="center" readingOrder="2"/>
    </xf>
    <xf numFmtId="0" fontId="8" fillId="4" borderId="1" xfId="0" applyFont="1" applyFill="1" applyBorder="1" applyAlignment="1">
      <alignment horizontal="right" vertical="center" readingOrder="2"/>
    </xf>
    <xf numFmtId="164" fontId="8" fillId="4" borderId="1" xfId="0" applyNumberFormat="1" applyFont="1" applyFill="1" applyBorder="1" applyAlignment="1">
      <alignment horizontal="center" vertical="center" readingOrder="2"/>
    </xf>
    <xf numFmtId="0" fontId="8" fillId="5" borderId="1" xfId="0" applyFont="1" applyFill="1" applyBorder="1" applyAlignment="1">
      <alignment horizontal="right" vertical="center" readingOrder="2"/>
    </xf>
    <xf numFmtId="164" fontId="8" fillId="5" borderId="1" xfId="0" applyNumberFormat="1" applyFont="1" applyFill="1" applyBorder="1" applyAlignment="1">
      <alignment horizontal="center" vertical="center" readingOrder="2"/>
    </xf>
    <xf numFmtId="0" fontId="12" fillId="6" borderId="1" xfId="0" applyFont="1" applyFill="1" applyBorder="1" applyAlignment="1">
      <alignment horizontal="right" vertical="center" readingOrder="2"/>
    </xf>
    <xf numFmtId="164" fontId="12" fillId="6" borderId="1" xfId="0" applyNumberFormat="1" applyFont="1" applyFill="1" applyBorder="1" applyAlignment="1">
      <alignment horizontal="center" vertical="center" readingOrder="2"/>
    </xf>
    <xf numFmtId="164" fontId="12" fillId="6" borderId="1" xfId="0" applyNumberFormat="1" applyFont="1" applyFill="1" applyBorder="1" applyAlignment="1">
      <alignment horizontal="center" vertical="center" readingOrder="2"/>
    </xf>
    <xf numFmtId="164" fontId="6" fillId="2" borderId="1" xfId="0" applyNumberFormat="1" applyFont="1" applyFill="1" applyBorder="1" applyAlignment="1">
      <alignment horizontal="center" vertical="center" readingOrder="2"/>
    </xf>
    <xf numFmtId="164" fontId="6" fillId="2" borderId="1" xfId="0" applyNumberFormat="1" applyFont="1" applyFill="1" applyBorder="1" applyAlignment="1">
      <alignment horizontal="center" vertical="center" readingOrder="2"/>
    </xf>
    <xf numFmtId="0" fontId="13" fillId="2" borderId="1" xfId="0" applyFont="1" applyFill="1" applyBorder="1" applyAlignment="1">
      <alignment horizontal="center" vertical="center" readingOrder="2"/>
    </xf>
    <xf numFmtId="164" fontId="14" fillId="6" borderId="1" xfId="0" applyNumberFormat="1" applyFont="1" applyFill="1" applyBorder="1" applyAlignment="1">
      <alignment horizontal="center" vertical="center" readingOrder="2"/>
    </xf>
    <xf numFmtId="164" fontId="13" fillId="2" borderId="1" xfId="0" applyNumberFormat="1" applyFont="1" applyFill="1" applyBorder="1" applyAlignment="1">
      <alignment horizontal="center" vertical="center" readingOrder="2"/>
    </xf>
    <xf numFmtId="165" fontId="4" fillId="4" borderId="1" xfId="0" applyNumberFormat="1" applyFont="1" applyFill="1" applyBorder="1" applyAlignment="1">
      <alignment horizontal="center" vertical="center" readingOrder="2"/>
    </xf>
    <xf numFmtId="165" fontId="4" fillId="5" borderId="1" xfId="0" applyNumberFormat="1" applyFont="1" applyFill="1" applyBorder="1" applyAlignment="1">
      <alignment horizontal="center" vertical="center" readingOrder="2"/>
    </xf>
    <xf numFmtId="164" fontId="0" fillId="4" borderId="1" xfId="0" applyNumberFormat="1" applyFill="1" applyBorder="1" applyAlignment="1">
      <alignment horizontal="center" vertical="center" readingOrder="2"/>
    </xf>
    <xf numFmtId="165" fontId="0" fillId="4" borderId="1" xfId="0" applyNumberFormat="1" applyFill="1" applyBorder="1" applyAlignment="1">
      <alignment horizontal="center" vertical="center" readingOrder="2"/>
    </xf>
    <xf numFmtId="164" fontId="0" fillId="5" borderId="1" xfId="0" applyNumberFormat="1" applyFill="1" applyBorder="1" applyAlignment="1">
      <alignment horizontal="center" vertical="center" readingOrder="2"/>
    </xf>
    <xf numFmtId="165" fontId="0" fillId="5" borderId="1" xfId="0" applyNumberFormat="1" applyFill="1" applyBorder="1" applyAlignment="1">
      <alignment horizontal="center" vertical="center" readingOrder="2"/>
    </xf>
    <xf numFmtId="164" fontId="12" fillId="6" borderId="3" xfId="0" applyNumberFormat="1" applyFont="1" applyFill="1" applyBorder="1" applyAlignment="1">
      <alignment horizontal="center" readingOrder="2"/>
    </xf>
    <xf numFmtId="0" fontId="7" fillId="9" borderId="1" xfId="0" applyFont="1" applyFill="1" applyBorder="1" applyAlignment="1">
      <alignment horizontal="center" readingOrder="2"/>
    </xf>
    <xf numFmtId="0" fontId="0" fillId="9" borderId="1" xfId="0" applyFill="1" applyBorder="1" applyAlignment="1">
      <alignment horizontal="center" readingOrder="2"/>
    </xf>
    <xf numFmtId="164" fontId="15" fillId="9" borderId="1" xfId="0" applyNumberFormat="1" applyFont="1" applyFill="1" applyBorder="1" applyAlignment="1">
      <alignment horizontal="center" readingOrder="2"/>
    </xf>
    <xf numFmtId="164" fontId="8" fillId="5" borderId="1" xfId="0" applyNumberFormat="1" applyFont="1" applyFill="1" applyBorder="1" applyAlignment="1">
      <alignment horizontal="center" readingOrder="2"/>
    </xf>
    <xf numFmtId="164" fontId="8" fillId="4" borderId="1" xfId="0" applyNumberFormat="1" applyFont="1" applyFill="1" applyBorder="1" applyAlignment="1">
      <alignment horizontal="center" readingOrder="2"/>
    </xf>
    <xf numFmtId="0" fontId="12" fillId="0" borderId="0" xfId="0" applyFont="1" applyAlignment="1">
      <alignment horizontal="right" vertical="center" readingOrder="2"/>
    </xf>
    <xf numFmtId="0" fontId="8" fillId="9" borderId="4" xfId="0" applyFont="1" applyFill="1" applyBorder="1" applyAlignment="1">
      <alignment horizontal="right" vertical="center" readingOrder="2"/>
    </xf>
    <xf numFmtId="0" fontId="11" fillId="5" borderId="1" xfId="0" applyFont="1" applyFill="1" applyBorder="1" applyAlignment="1">
      <alignment horizontal="center" vertical="center" readingOrder="2"/>
    </xf>
    <xf numFmtId="165" fontId="11" fillId="5" borderId="1" xfId="0" applyNumberFormat="1" applyFont="1" applyFill="1" applyBorder="1" applyAlignment="1">
      <alignment horizontal="center" vertical="center" readingOrder="2"/>
    </xf>
    <xf numFmtId="0" fontId="11" fillId="4" borderId="1" xfId="0" applyFont="1" applyFill="1" applyBorder="1" applyAlignment="1">
      <alignment horizontal="center" vertical="center" readingOrder="2"/>
    </xf>
    <xf numFmtId="165" fontId="11" fillId="4" borderId="1" xfId="0" applyNumberFormat="1" applyFont="1" applyFill="1" applyBorder="1" applyAlignment="1">
      <alignment horizontal="center" vertical="center" readingOrder="2"/>
    </xf>
    <xf numFmtId="164" fontId="3" fillId="2" borderId="3" xfId="0" applyNumberFormat="1" applyFont="1" applyFill="1" applyBorder="1" applyAlignment="1">
      <alignment horizontal="center" readingOrder="2"/>
    </xf>
    <xf numFmtId="164" fontId="10" fillId="4" borderId="1" xfId="0" applyNumberFormat="1" applyFont="1" applyFill="1" applyBorder="1" applyAlignment="1">
      <alignment horizontal="center" readingOrder="2"/>
    </xf>
    <xf numFmtId="164" fontId="19" fillId="4" borderId="1" xfId="0" applyNumberFormat="1" applyFont="1" applyFill="1" applyBorder="1" applyAlignment="1">
      <alignment horizontal="center" readingOrder="2"/>
    </xf>
    <xf numFmtId="164" fontId="10" fillId="5" borderId="1" xfId="0" applyNumberFormat="1" applyFont="1" applyFill="1" applyBorder="1" applyAlignment="1">
      <alignment horizontal="center" readingOrder="2"/>
    </xf>
    <xf numFmtId="164" fontId="19" fillId="5" borderId="1" xfId="0" applyNumberFormat="1" applyFont="1" applyFill="1" applyBorder="1" applyAlignment="1">
      <alignment horizontal="center" readingOrder="2"/>
    </xf>
    <xf numFmtId="164" fontId="7" fillId="5" borderId="1" xfId="0" applyNumberFormat="1" applyFont="1" applyFill="1" applyBorder="1" applyAlignment="1">
      <alignment horizontal="center" readingOrder="2"/>
    </xf>
    <xf numFmtId="164" fontId="4" fillId="5" borderId="1" xfId="0" applyNumberFormat="1" applyFont="1" applyFill="1" applyBorder="1" applyAlignment="1">
      <alignment horizontal="center" readingOrder="2"/>
    </xf>
    <xf numFmtId="164" fontId="7" fillId="4" borderId="1" xfId="0" applyNumberFormat="1" applyFont="1" applyFill="1" applyBorder="1" applyAlignment="1">
      <alignment horizontal="center" readingOrder="2"/>
    </xf>
    <xf numFmtId="164" fontId="4" fillId="4" borderId="1" xfId="0" applyNumberFormat="1" applyFont="1" applyFill="1" applyBorder="1" applyAlignment="1">
      <alignment horizontal="center" readingOrder="2"/>
    </xf>
    <xf numFmtId="0" fontId="12" fillId="6" borderId="2" xfId="0" applyFont="1" applyFill="1" applyBorder="1" applyAlignment="1">
      <alignment horizontal="right" vertical="center" readingOrder="2"/>
    </xf>
    <xf numFmtId="0" fontId="3" fillId="2" borderId="2" xfId="0" applyFont="1" applyFill="1" applyBorder="1" applyAlignment="1">
      <alignment horizontal="right" vertical="center" readingOrder="2"/>
    </xf>
    <xf numFmtId="0" fontId="17" fillId="0" borderId="0" xfId="0" applyFont="1" applyBorder="1" applyAlignment="1">
      <alignment horizontal="right" readingOrder="2"/>
    </xf>
    <xf numFmtId="0" fontId="18" fillId="0" borderId="0" xfId="0" applyFont="1" applyBorder="1" applyAlignment="1">
      <alignment horizontal="center" readingOrder="2"/>
    </xf>
    <xf numFmtId="0" fontId="20" fillId="3" borderId="2" xfId="0" applyFont="1" applyFill="1" applyBorder="1" applyAlignment="1">
      <alignment horizontal="center" vertical="center" wrapText="1" readingOrder="2"/>
    </xf>
    <xf numFmtId="0" fontId="21" fillId="10" borderId="2" xfId="0" applyFont="1" applyFill="1" applyBorder="1" applyAlignment="1">
      <alignment horizontal="center" readingOrder="2"/>
    </xf>
    <xf numFmtId="0" fontId="5" fillId="4" borderId="2" xfId="0" applyFont="1" applyFill="1" applyBorder="1" applyAlignment="1">
      <alignment horizontal="center" readingOrder="2"/>
    </xf>
    <xf numFmtId="0" fontId="22" fillId="11" borderId="2" xfId="0" applyFont="1" applyFill="1" applyBorder="1" applyAlignment="1">
      <alignment horizontal="center" readingOrder="2"/>
    </xf>
    <xf numFmtId="0" fontId="0" fillId="0" borderId="0" xfId="0" applyAlignment="1">
      <alignment vertical="center"/>
    </xf>
    <xf numFmtId="0" fontId="12" fillId="6" borderId="3" xfId="0" applyFont="1" applyFill="1" applyBorder="1" applyAlignment="1">
      <alignment horizontal="center" vertical="center" readingOrder="2"/>
    </xf>
    <xf numFmtId="164" fontId="12" fillId="6" borderId="3" xfId="0" applyNumberFormat="1" applyFont="1" applyFill="1" applyBorder="1" applyAlignment="1">
      <alignment horizontal="center" vertical="center" readingOrder="2"/>
    </xf>
    <xf numFmtId="165" fontId="12" fillId="6" borderId="3" xfId="0" applyNumberFormat="1" applyFont="1" applyFill="1" applyBorder="1" applyAlignment="1">
      <alignment horizontal="center" vertical="center" readingOrder="2"/>
    </xf>
    <xf numFmtId="3" fontId="23" fillId="10" borderId="2" xfId="0" applyNumberFormat="1" applyFont="1" applyFill="1" applyBorder="1" applyAlignment="1">
      <alignment horizontal="center" vertical="center" readingOrder="2"/>
    </xf>
    <xf numFmtId="3" fontId="24" fillId="4" borderId="2" xfId="0" applyNumberFormat="1" applyFont="1" applyFill="1" applyBorder="1" applyAlignment="1">
      <alignment horizontal="center" vertical="center" readingOrder="2"/>
    </xf>
    <xf numFmtId="3" fontId="25" fillId="11" borderId="2" xfId="0" applyNumberFormat="1" applyFont="1" applyFill="1" applyBorder="1" applyAlignment="1">
      <alignment horizontal="center" vertical="center" readingOrder="2"/>
    </xf>
    <xf numFmtId="0" fontId="26" fillId="10" borderId="2" xfId="0" applyFont="1" applyFill="1" applyBorder="1" applyAlignment="1">
      <alignment horizontal="center" vertical="center" readingOrder="2"/>
    </xf>
    <xf numFmtId="0" fontId="26" fillId="4" borderId="2" xfId="0" applyFont="1" applyFill="1" applyBorder="1" applyAlignment="1">
      <alignment horizontal="center" vertical="center" readingOrder="2"/>
    </xf>
    <xf numFmtId="0" fontId="26" fillId="11" borderId="2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4F81BD"/>
      <rgbColor rgb="FF9999FF"/>
      <rgbColor rgb="FFC0504D"/>
      <rgbColor rgb="FFFFF2CC"/>
      <rgbColor rgb="FFEBF3FB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E2EFDA"/>
      <rgbColor rgb="FFFFFF99"/>
      <rgbColor rgb="FF99CCFF"/>
      <rgbColor rgb="FFFF99CC"/>
      <rgbColor rgb="FFCC99FF"/>
      <rgbColor rgb="FFFCE4D6"/>
      <rgbColor rgb="FF2E75B6"/>
      <rgbColor rgb="FF4BACC6"/>
      <rgbColor rgb="FF9BBB59"/>
      <rgbColor rgb="FFFFCC00"/>
      <rgbColor rgb="FFF79646"/>
      <rgbColor rgb="FFFF6600"/>
      <rgbColor rgb="FF8064A2"/>
      <rgbColor rgb="FF969696"/>
      <rgbColor rgb="FF003366"/>
      <rgbColor rgb="FF339966"/>
      <rgbColor rgb="FF003300"/>
      <rgbColor rgb="FF333300"/>
      <rgbColor rgb="FF993300"/>
      <rgbColor rgb="FF595959"/>
      <rgbColor rgb="FF1F4E79"/>
      <rgbColor rgb="FF37562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style val="2"/>
  <c:chart>
    <c:title>
      <c:tx>
        <c:rich>
          <a:bodyPr rot="0"/>
          <a:lstStyle/>
          <a:p>
            <a:pPr>
              <a:defRPr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ar-EG" sz="1800" b="1" strike="noStrike" spc="-1">
                <a:solidFill>
                  <a:srgbClr val="000000"/>
                </a:solidFill>
                <a:latin typeface="Calibri"/>
              </a:rPr>
              <a:t>توزيع المصروفات</a:t>
            </a:r>
          </a:p>
        </c:rich>
      </c:tx>
      <c:layout/>
      <c:overlay val="0"/>
      <c:spPr>
        <a:noFill/>
        <a:ln w="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Dashboard!$F$10</c:f>
              <c:strCache>
                <c:ptCount val="1"/>
                <c:pt idx="0">
                  <c:v>المبلغ (جنيه)</c:v>
                </c:pt>
              </c:strCache>
            </c:strRef>
          </c:tx>
          <c:spPr>
            <a:solidFill>
              <a:srgbClr val="4F81BD"/>
            </a:solidFill>
            <a:ln w="0">
              <a:solidFill>
                <a:srgbClr val="000000"/>
              </a:solidFill>
            </a:ln>
          </c:spPr>
          <c:dPt>
            <c:idx val="0"/>
            <c:bubble3D val="0"/>
            <c:spPr>
              <a:solidFill>
                <a:srgbClr val="4F81BD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bubble3D val="0"/>
            <c:spPr>
              <a:solidFill>
                <a:srgbClr val="C0504D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bubble3D val="0"/>
            <c:spPr>
              <a:solidFill>
                <a:srgbClr val="9BBB59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bubble3D val="0"/>
            <c:spPr>
              <a:solidFill>
                <a:srgbClr val="8064A2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bubble3D val="0"/>
            <c:spPr>
              <a:solidFill>
                <a:srgbClr val="4BACC6"/>
              </a:solidFill>
              <a:ln w="0">
                <a:solidFill>
                  <a:srgbClr val="000000"/>
                </a:solidFill>
              </a:ln>
            </c:spPr>
          </c:dPt>
          <c:dPt>
            <c:idx val="5"/>
            <c:bubble3D val="0"/>
            <c:spPr>
              <a:solidFill>
                <a:srgbClr val="F79646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ar-EG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ar-EG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ar-EG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ar-EG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ar-EG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</c:dLbl>
            <c:dLbl>
              <c:idx val="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Arial"/>
                    </a:defRPr>
                  </a:pPr>
                  <a:endParaRPr lang="ar-EG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endParaRPr lang="ar-EG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Dashboard!$E$11:$E$16</c:f>
              <c:strCache>
                <c:ptCount val="6"/>
                <c:pt idx="0">
                  <c:v>رواتب وأجور</c:v>
                </c:pt>
                <c:pt idx="1">
                  <c:v>إيجار ومرافق</c:v>
                </c:pt>
                <c:pt idx="2">
                  <c:v>مواد خام</c:v>
                </c:pt>
                <c:pt idx="3">
                  <c:v>تسويق وإعلان</c:v>
                </c:pt>
                <c:pt idx="4">
                  <c:v>مصروفات إدارية</c:v>
                </c:pt>
                <c:pt idx="5">
                  <c:v>أخرى</c:v>
                </c:pt>
              </c:strCache>
            </c:strRef>
          </c:cat>
          <c:val>
            <c:numRef>
              <c:f>Dashboard!$F$11:$F$16</c:f>
              <c:numCache>
                <c:formatCode>#,##0;\(#,##0\);\-</c:formatCode>
                <c:ptCount val="6"/>
                <c:pt idx="0">
                  <c:v>50000</c:v>
                </c:pt>
                <c:pt idx="1">
                  <c:v>10000</c:v>
                </c:pt>
                <c:pt idx="2">
                  <c:v>9000</c:v>
                </c:pt>
                <c:pt idx="3">
                  <c:v>6000</c:v>
                </c:pt>
                <c:pt idx="4">
                  <c:v>3000</c:v>
                </c:pt>
                <c:pt idx="5">
                  <c:v>550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0">
          <a:noFill/>
        </a:ln>
      </c:spPr>
    </c:plotArea>
    <c:legend>
      <c:legendPos val="r"/>
      <c:layout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ar-EG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-936000</xdr:colOff>
      <xdr:row>24</xdr:row>
      <xdr:rowOff>0</xdr:rowOff>
    </xdr:from>
    <xdr:to>
      <xdr:col>4</xdr:col>
      <xdr:colOff>803520</xdr:colOff>
      <xdr:row>46</xdr:row>
      <xdr:rowOff>127800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rightToLeft="1" zoomScaleNormal="100" workbookViewId="0">
      <pane ySplit="3" topLeftCell="A4" activePane="bottomLeft" state="frozen"/>
      <selection pane="bottomLeft" activeCell="C13" sqref="C13"/>
    </sheetView>
  </sheetViews>
  <sheetFormatPr defaultColWidth="8.6640625" defaultRowHeight="19.95" customHeight="1" x14ac:dyDescent="0.3"/>
  <cols>
    <col min="1" max="1" width="14" style="15" customWidth="1"/>
    <col min="2" max="2" width="16" style="15" customWidth="1"/>
    <col min="3" max="4" width="24" style="15" customWidth="1"/>
    <col min="5" max="5" width="34" style="15" customWidth="1"/>
    <col min="6" max="7" width="16" style="15" customWidth="1"/>
    <col min="8" max="8" width="18" style="15" customWidth="1"/>
  </cols>
  <sheetData>
    <row r="1" spans="1:8" ht="19.95" customHeight="1" x14ac:dyDescent="0.3">
      <c r="A1" s="14" t="s">
        <v>0</v>
      </c>
      <c r="B1" s="14"/>
      <c r="C1" s="14"/>
      <c r="D1" s="14"/>
      <c r="E1" s="14"/>
      <c r="F1" s="14"/>
      <c r="G1" s="14"/>
      <c r="H1" s="14"/>
    </row>
    <row r="2" spans="1:8" ht="19.95" customHeight="1" x14ac:dyDescent="0.3">
      <c r="A2" s="13" t="s">
        <v>1</v>
      </c>
      <c r="B2" s="13"/>
      <c r="C2" s="13"/>
      <c r="D2" s="13"/>
      <c r="E2" s="13"/>
      <c r="F2" s="13"/>
      <c r="G2" s="13"/>
      <c r="H2" s="13"/>
    </row>
    <row r="3" spans="1:8" ht="19.95" customHeight="1" x14ac:dyDescent="0.3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</row>
    <row r="4" spans="1:8" ht="19.95" customHeight="1" x14ac:dyDescent="0.3">
      <c r="A4" s="17" t="s">
        <v>10</v>
      </c>
      <c r="B4" s="17" t="s">
        <v>11</v>
      </c>
      <c r="C4" s="17" t="s">
        <v>12</v>
      </c>
      <c r="D4" s="17" t="s">
        <v>13</v>
      </c>
      <c r="E4" s="17" t="s">
        <v>14</v>
      </c>
      <c r="F4" s="18">
        <v>100000</v>
      </c>
      <c r="G4" s="18">
        <v>100000</v>
      </c>
      <c r="H4" s="17" t="s">
        <v>15</v>
      </c>
    </row>
    <row r="5" spans="1:8" ht="19.95" customHeight="1" x14ac:dyDescent="0.3">
      <c r="A5" s="19" t="s">
        <v>16</v>
      </c>
      <c r="B5" s="19" t="s">
        <v>17</v>
      </c>
      <c r="C5" s="19" t="s">
        <v>18</v>
      </c>
      <c r="D5" s="19" t="s">
        <v>19</v>
      </c>
      <c r="E5" s="19" t="s">
        <v>20</v>
      </c>
      <c r="F5" s="20">
        <v>25000</v>
      </c>
      <c r="G5" s="20">
        <v>25000</v>
      </c>
      <c r="H5" s="19" t="s">
        <v>21</v>
      </c>
    </row>
    <row r="6" spans="1:8" ht="19.95" customHeight="1" x14ac:dyDescent="0.3">
      <c r="A6" s="17" t="s">
        <v>22</v>
      </c>
      <c r="B6" s="17" t="s">
        <v>23</v>
      </c>
      <c r="C6" s="17" t="s">
        <v>24</v>
      </c>
      <c r="D6" s="17" t="s">
        <v>25</v>
      </c>
      <c r="E6" s="17" t="s">
        <v>26</v>
      </c>
      <c r="F6" s="18">
        <v>35000</v>
      </c>
      <c r="G6" s="18">
        <v>35000</v>
      </c>
      <c r="H6" s="17" t="s">
        <v>27</v>
      </c>
    </row>
    <row r="7" spans="1:8" ht="19.95" customHeight="1" x14ac:dyDescent="0.3">
      <c r="A7" s="19" t="s">
        <v>28</v>
      </c>
      <c r="B7" s="19" t="s">
        <v>29</v>
      </c>
      <c r="C7" s="19" t="s">
        <v>30</v>
      </c>
      <c r="D7" s="19" t="s">
        <v>12</v>
      </c>
      <c r="E7" s="19" t="s">
        <v>31</v>
      </c>
      <c r="F7" s="20">
        <v>5000</v>
      </c>
      <c r="G7" s="20">
        <v>5000</v>
      </c>
      <c r="H7" s="19" t="s">
        <v>32</v>
      </c>
    </row>
    <row r="8" spans="1:8" ht="19.95" customHeight="1" x14ac:dyDescent="0.3">
      <c r="A8" s="17" t="s">
        <v>33</v>
      </c>
      <c r="B8" s="17" t="s">
        <v>34</v>
      </c>
      <c r="C8" s="17" t="s">
        <v>19</v>
      </c>
      <c r="D8" s="17" t="s">
        <v>12</v>
      </c>
      <c r="E8" s="17" t="s">
        <v>35</v>
      </c>
      <c r="F8" s="18">
        <v>10000</v>
      </c>
      <c r="G8" s="18">
        <v>10000</v>
      </c>
      <c r="H8" s="17"/>
    </row>
    <row r="9" spans="1:8" ht="19.95" customHeight="1" x14ac:dyDescent="0.3">
      <c r="A9" s="19"/>
      <c r="B9" s="19"/>
      <c r="C9" s="19"/>
      <c r="D9" s="19"/>
      <c r="E9" s="19"/>
      <c r="F9" s="20"/>
      <c r="G9" s="20"/>
      <c r="H9" s="19"/>
    </row>
    <row r="10" spans="1:8" ht="19.95" customHeight="1" x14ac:dyDescent="0.3">
      <c r="A10" s="17"/>
      <c r="B10" s="17"/>
      <c r="C10" s="17"/>
      <c r="D10" s="17"/>
      <c r="E10" s="17"/>
      <c r="F10" s="18"/>
      <c r="G10" s="18"/>
      <c r="H10" s="17"/>
    </row>
    <row r="11" spans="1:8" ht="19.95" customHeight="1" x14ac:dyDescent="0.3">
      <c r="A11" s="19"/>
      <c r="B11" s="19"/>
      <c r="C11" s="19"/>
      <c r="D11" s="19"/>
      <c r="E11" s="19"/>
      <c r="F11" s="20"/>
      <c r="G11" s="20"/>
      <c r="H11" s="19"/>
    </row>
    <row r="12" spans="1:8" ht="19.95" customHeight="1" x14ac:dyDescent="0.3">
      <c r="A12" s="17"/>
      <c r="B12" s="17"/>
      <c r="C12" s="17"/>
      <c r="D12" s="17"/>
      <c r="E12" s="17"/>
      <c r="F12" s="18"/>
      <c r="G12" s="18"/>
      <c r="H12" s="17"/>
    </row>
    <row r="13" spans="1:8" ht="19.95" customHeight="1" x14ac:dyDescent="0.3">
      <c r="A13" s="19"/>
      <c r="B13" s="19"/>
      <c r="C13" s="19"/>
      <c r="D13" s="19"/>
      <c r="E13" s="19"/>
      <c r="F13" s="20"/>
      <c r="G13" s="20"/>
      <c r="H13" s="19"/>
    </row>
    <row r="14" spans="1:8" ht="19.95" customHeight="1" x14ac:dyDescent="0.3">
      <c r="A14" s="17"/>
      <c r="B14" s="17"/>
      <c r="C14" s="17"/>
      <c r="D14" s="17"/>
      <c r="E14" s="17"/>
      <c r="F14" s="18"/>
      <c r="G14" s="18"/>
      <c r="H14" s="17"/>
    </row>
    <row r="15" spans="1:8" ht="19.95" customHeight="1" x14ac:dyDescent="0.3">
      <c r="A15" s="19"/>
      <c r="B15" s="19"/>
      <c r="C15" s="19"/>
      <c r="D15" s="19"/>
      <c r="E15" s="19"/>
      <c r="F15" s="20"/>
      <c r="G15" s="20"/>
      <c r="H15" s="19"/>
    </row>
    <row r="16" spans="1:8" ht="19.95" customHeight="1" x14ac:dyDescent="0.3">
      <c r="A16" s="17"/>
      <c r="B16" s="17"/>
      <c r="C16" s="17"/>
      <c r="D16" s="17"/>
      <c r="E16" s="17"/>
      <c r="F16" s="18"/>
      <c r="G16" s="18"/>
      <c r="H16" s="17"/>
    </row>
    <row r="17" spans="1:8" ht="19.95" customHeight="1" x14ac:dyDescent="0.3">
      <c r="A17" s="19"/>
      <c r="B17" s="19"/>
      <c r="C17" s="19"/>
      <c r="D17" s="19"/>
      <c r="E17" s="19"/>
      <c r="F17" s="20"/>
      <c r="G17" s="20"/>
      <c r="H17" s="19"/>
    </row>
    <row r="18" spans="1:8" ht="19.95" customHeight="1" x14ac:dyDescent="0.3">
      <c r="A18" s="17"/>
      <c r="B18" s="17"/>
      <c r="C18" s="17"/>
      <c r="D18" s="17"/>
      <c r="E18" s="17"/>
      <c r="F18" s="18"/>
      <c r="G18" s="18"/>
      <c r="H18" s="17"/>
    </row>
    <row r="19" spans="1:8" ht="19.95" customHeight="1" x14ac:dyDescent="0.3">
      <c r="A19" s="19"/>
      <c r="B19" s="19"/>
      <c r="C19" s="19"/>
      <c r="D19" s="19"/>
      <c r="E19" s="19"/>
      <c r="F19" s="20"/>
      <c r="G19" s="20"/>
      <c r="H19" s="19"/>
    </row>
    <row r="20" spans="1:8" ht="19.95" customHeight="1" x14ac:dyDescent="0.3">
      <c r="A20" s="17"/>
      <c r="B20" s="17"/>
      <c r="C20" s="17"/>
      <c r="D20" s="17"/>
      <c r="E20" s="17"/>
      <c r="F20" s="18"/>
      <c r="G20" s="18"/>
      <c r="H20" s="17"/>
    </row>
    <row r="21" spans="1:8" ht="19.95" customHeight="1" x14ac:dyDescent="0.3">
      <c r="A21" s="19"/>
      <c r="B21" s="19"/>
      <c r="C21" s="19"/>
      <c r="D21" s="19"/>
      <c r="E21" s="19"/>
      <c r="F21" s="20"/>
      <c r="G21" s="20"/>
      <c r="H21" s="19"/>
    </row>
    <row r="22" spans="1:8" ht="19.95" customHeight="1" x14ac:dyDescent="0.3">
      <c r="A22" s="17"/>
      <c r="B22" s="17"/>
      <c r="C22" s="17"/>
      <c r="D22" s="17"/>
      <c r="E22" s="17"/>
      <c r="F22" s="18"/>
      <c r="G22" s="18"/>
      <c r="H22" s="17"/>
    </row>
    <row r="23" spans="1:8" ht="19.95" customHeight="1" x14ac:dyDescent="0.3">
      <c r="A23" s="19"/>
      <c r="B23" s="19"/>
      <c r="C23" s="19"/>
      <c r="D23" s="19"/>
      <c r="E23" s="19"/>
      <c r="F23" s="20"/>
      <c r="G23" s="20"/>
      <c r="H23" s="19"/>
    </row>
    <row r="24" spans="1:8" ht="19.95" customHeight="1" x14ac:dyDescent="0.3">
      <c r="A24" s="17"/>
      <c r="B24" s="17"/>
      <c r="C24" s="17"/>
      <c r="D24" s="17"/>
      <c r="E24" s="17"/>
      <c r="F24" s="18"/>
      <c r="G24" s="18"/>
      <c r="H24" s="17"/>
    </row>
    <row r="25" spans="1:8" ht="19.95" customHeight="1" x14ac:dyDescent="0.3">
      <c r="A25" s="19"/>
      <c r="B25" s="19"/>
      <c r="C25" s="19"/>
      <c r="D25" s="19"/>
      <c r="E25" s="19"/>
      <c r="F25" s="20"/>
      <c r="G25" s="20"/>
      <c r="H25" s="19"/>
    </row>
    <row r="26" spans="1:8" ht="19.95" customHeight="1" x14ac:dyDescent="0.3">
      <c r="A26" s="17"/>
      <c r="B26" s="17"/>
      <c r="C26" s="17"/>
      <c r="D26" s="17"/>
      <c r="E26" s="17"/>
      <c r="F26" s="18"/>
      <c r="G26" s="18"/>
      <c r="H26" s="17"/>
    </row>
    <row r="27" spans="1:8" ht="19.95" customHeight="1" x14ac:dyDescent="0.3">
      <c r="A27" s="19"/>
      <c r="B27" s="19"/>
      <c r="C27" s="19"/>
      <c r="D27" s="19"/>
      <c r="E27" s="19"/>
      <c r="F27" s="20"/>
      <c r="G27" s="20"/>
      <c r="H27" s="19"/>
    </row>
    <row r="28" spans="1:8" ht="19.95" customHeight="1" x14ac:dyDescent="0.3">
      <c r="A28" s="17"/>
      <c r="B28" s="17"/>
      <c r="C28" s="17"/>
      <c r="D28" s="17"/>
      <c r="E28" s="17"/>
      <c r="F28" s="18"/>
      <c r="G28" s="18"/>
      <c r="H28" s="17"/>
    </row>
    <row r="29" spans="1:8" ht="19.95" customHeight="1" x14ac:dyDescent="0.3">
      <c r="A29" s="19"/>
      <c r="B29" s="19"/>
      <c r="C29" s="19"/>
      <c r="D29" s="19"/>
      <c r="E29" s="19"/>
      <c r="F29" s="20"/>
      <c r="G29" s="20"/>
      <c r="H29" s="19"/>
    </row>
    <row r="30" spans="1:8" ht="19.95" customHeight="1" x14ac:dyDescent="0.3">
      <c r="A30" s="17"/>
      <c r="B30" s="17"/>
      <c r="C30" s="17"/>
      <c r="D30" s="17"/>
      <c r="E30" s="17"/>
      <c r="F30" s="18"/>
      <c r="G30" s="18"/>
      <c r="H30" s="17"/>
    </row>
    <row r="31" spans="1:8" ht="19.95" customHeight="1" x14ac:dyDescent="0.3">
      <c r="A31" s="19"/>
      <c r="B31" s="19"/>
      <c r="C31" s="19"/>
      <c r="D31" s="19"/>
      <c r="E31" s="19"/>
      <c r="F31" s="20"/>
      <c r="G31" s="20"/>
      <c r="H31" s="19"/>
    </row>
    <row r="32" spans="1:8" ht="19.95" customHeight="1" x14ac:dyDescent="0.3">
      <c r="A32" s="17"/>
      <c r="B32" s="17"/>
      <c r="C32" s="17"/>
      <c r="D32" s="17"/>
      <c r="E32" s="17"/>
      <c r="F32" s="18"/>
      <c r="G32" s="18"/>
      <c r="H32" s="17"/>
    </row>
    <row r="33" spans="1:8" ht="19.95" customHeight="1" x14ac:dyDescent="0.3">
      <c r="A33" s="19"/>
      <c r="B33" s="19"/>
      <c r="C33" s="19"/>
      <c r="D33" s="19"/>
      <c r="E33" s="19"/>
      <c r="F33" s="20"/>
      <c r="G33" s="20"/>
      <c r="H33" s="19"/>
    </row>
    <row r="34" spans="1:8" ht="19.95" customHeight="1" x14ac:dyDescent="0.3">
      <c r="A34" s="17"/>
      <c r="B34" s="17"/>
      <c r="C34" s="17"/>
      <c r="D34" s="17"/>
      <c r="E34" s="17"/>
      <c r="F34" s="18"/>
      <c r="G34" s="18"/>
      <c r="H34" s="17"/>
    </row>
    <row r="35" spans="1:8" ht="19.95" customHeight="1" x14ac:dyDescent="0.3">
      <c r="A35" s="19"/>
      <c r="B35" s="19"/>
      <c r="C35" s="19"/>
      <c r="D35" s="19"/>
      <c r="E35" s="19"/>
      <c r="F35" s="20"/>
      <c r="G35" s="20"/>
      <c r="H35" s="19"/>
    </row>
    <row r="36" spans="1:8" ht="19.95" customHeight="1" x14ac:dyDescent="0.3">
      <c r="A36" s="17"/>
      <c r="B36" s="17"/>
      <c r="C36" s="17"/>
      <c r="D36" s="17"/>
      <c r="E36" s="17"/>
      <c r="F36" s="18"/>
      <c r="G36" s="18"/>
      <c r="H36" s="17"/>
    </row>
    <row r="37" spans="1:8" ht="19.95" customHeight="1" x14ac:dyDescent="0.3">
      <c r="A37" s="19"/>
      <c r="B37" s="19"/>
      <c r="C37" s="19"/>
      <c r="D37" s="19"/>
      <c r="E37" s="19"/>
      <c r="F37" s="20"/>
      <c r="G37" s="20"/>
      <c r="H37" s="19"/>
    </row>
    <row r="38" spans="1:8" ht="19.95" customHeight="1" x14ac:dyDescent="0.3">
      <c r="A38" s="17"/>
      <c r="B38" s="17"/>
      <c r="C38" s="17"/>
      <c r="D38" s="17"/>
      <c r="E38" s="17"/>
      <c r="F38" s="18"/>
      <c r="G38" s="18"/>
      <c r="H38" s="17"/>
    </row>
    <row r="39" spans="1:8" ht="19.95" customHeight="1" x14ac:dyDescent="0.3">
      <c r="A39" s="19"/>
      <c r="B39" s="19"/>
      <c r="C39" s="19"/>
      <c r="D39" s="19"/>
      <c r="E39" s="19"/>
      <c r="F39" s="20"/>
      <c r="G39" s="20"/>
      <c r="H39" s="19"/>
    </row>
    <row r="40" spans="1:8" ht="19.95" customHeight="1" x14ac:dyDescent="0.3">
      <c r="A40" s="17"/>
      <c r="B40" s="17"/>
      <c r="C40" s="17"/>
      <c r="D40" s="17"/>
      <c r="E40" s="17"/>
      <c r="F40" s="18"/>
      <c r="G40" s="18"/>
      <c r="H40" s="17"/>
    </row>
    <row r="41" spans="1:8" ht="19.95" customHeight="1" x14ac:dyDescent="0.3">
      <c r="A41" s="19"/>
      <c r="B41" s="19"/>
      <c r="C41" s="19"/>
      <c r="D41" s="19"/>
      <c r="E41" s="19"/>
      <c r="F41" s="20"/>
      <c r="G41" s="20"/>
      <c r="H41" s="19"/>
    </row>
    <row r="42" spans="1:8" ht="19.95" customHeight="1" x14ac:dyDescent="0.3">
      <c r="A42" s="17"/>
      <c r="B42" s="17"/>
      <c r="C42" s="17"/>
      <c r="D42" s="17"/>
      <c r="E42" s="17"/>
      <c r="F42" s="18"/>
      <c r="G42" s="18"/>
      <c r="H42" s="17"/>
    </row>
    <row r="43" spans="1:8" ht="19.95" customHeight="1" x14ac:dyDescent="0.3">
      <c r="A43" s="19"/>
      <c r="B43" s="19"/>
      <c r="C43" s="19"/>
      <c r="D43" s="19"/>
      <c r="E43" s="19"/>
      <c r="F43" s="20"/>
      <c r="G43" s="20"/>
      <c r="H43" s="19"/>
    </row>
    <row r="44" spans="1:8" ht="19.95" customHeight="1" x14ac:dyDescent="0.3">
      <c r="A44" s="17"/>
      <c r="B44" s="17"/>
      <c r="C44" s="17"/>
      <c r="D44" s="17"/>
      <c r="E44" s="17"/>
      <c r="F44" s="18"/>
      <c r="G44" s="18"/>
      <c r="H44" s="17"/>
    </row>
    <row r="45" spans="1:8" ht="19.95" customHeight="1" x14ac:dyDescent="0.3">
      <c r="A45" s="19"/>
      <c r="B45" s="19"/>
      <c r="C45" s="19"/>
      <c r="D45" s="19"/>
      <c r="E45" s="19"/>
      <c r="F45" s="20"/>
      <c r="G45" s="20"/>
      <c r="H45" s="19"/>
    </row>
    <row r="46" spans="1:8" ht="19.95" customHeight="1" x14ac:dyDescent="0.3">
      <c r="A46" s="17"/>
      <c r="B46" s="17"/>
      <c r="C46" s="17"/>
      <c r="D46" s="17"/>
      <c r="E46" s="17"/>
      <c r="F46" s="18"/>
      <c r="G46" s="18"/>
      <c r="H46" s="17"/>
    </row>
    <row r="47" spans="1:8" ht="19.95" customHeight="1" x14ac:dyDescent="0.3">
      <c r="A47" s="19"/>
      <c r="B47" s="19"/>
      <c r="C47" s="19"/>
      <c r="D47" s="19"/>
      <c r="E47" s="19"/>
      <c r="F47" s="20"/>
      <c r="G47" s="20"/>
      <c r="H47" s="19"/>
    </row>
    <row r="48" spans="1:8" ht="19.95" customHeight="1" x14ac:dyDescent="0.3">
      <c r="A48" s="17"/>
      <c r="B48" s="17"/>
      <c r="C48" s="17"/>
      <c r="D48" s="17"/>
      <c r="E48" s="17"/>
      <c r="F48" s="18"/>
      <c r="G48" s="18"/>
      <c r="H48" s="17"/>
    </row>
    <row r="49" spans="1:8" ht="19.95" customHeight="1" x14ac:dyDescent="0.3">
      <c r="A49" s="19"/>
      <c r="B49" s="19"/>
      <c r="C49" s="19"/>
      <c r="D49" s="19"/>
      <c r="E49" s="19"/>
      <c r="F49" s="20"/>
      <c r="G49" s="20"/>
      <c r="H49" s="19"/>
    </row>
    <row r="50" spans="1:8" ht="19.95" customHeight="1" x14ac:dyDescent="0.3">
      <c r="A50" s="17"/>
      <c r="B50" s="17"/>
      <c r="C50" s="17"/>
      <c r="D50" s="17"/>
      <c r="E50" s="17"/>
      <c r="F50" s="18"/>
      <c r="G50" s="18"/>
      <c r="H50" s="17"/>
    </row>
    <row r="51" spans="1:8" ht="19.95" customHeight="1" x14ac:dyDescent="0.3">
      <c r="A51" s="12" t="s">
        <v>36</v>
      </c>
      <c r="B51" s="12"/>
      <c r="C51" s="12"/>
      <c r="D51" s="12"/>
      <c r="E51" s="12"/>
      <c r="F51" s="21">
        <f>SUM(F4:F50)</f>
        <v>175000</v>
      </c>
      <c r="G51" s="21">
        <f>SUM(G4:G50)</f>
        <v>175000</v>
      </c>
      <c r="H51" s="22"/>
    </row>
    <row r="52" spans="1:8" ht="19.95" customHeight="1" x14ac:dyDescent="0.3">
      <c r="A52" s="11" t="s">
        <v>37</v>
      </c>
      <c r="B52" s="11"/>
      <c r="C52" s="11"/>
      <c r="D52" s="11"/>
      <c r="E52" s="11"/>
      <c r="F52" s="10">
        <f>F51-G51</f>
        <v>0</v>
      </c>
      <c r="G52" s="10"/>
      <c r="H52" s="10"/>
    </row>
  </sheetData>
  <mergeCells count="5">
    <mergeCell ref="A1:H1"/>
    <mergeCell ref="A2:H2"/>
    <mergeCell ref="A51:E51"/>
    <mergeCell ref="A52:E52"/>
    <mergeCell ref="F52:H52"/>
  </mergeCells>
  <pageMargins left="0.75" right="0.75" top="1" bottom="1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showGridLines="0" rightToLeft="1" topLeftCell="A52" zoomScaleNormal="100" workbookViewId="0">
      <selection activeCell="K5" sqref="K5"/>
    </sheetView>
  </sheetViews>
  <sheetFormatPr defaultColWidth="8.6640625" defaultRowHeight="14.4" x14ac:dyDescent="0.3"/>
  <cols>
    <col min="1" max="1" width="16" style="15" customWidth="1"/>
    <col min="2" max="4" width="18" style="15" customWidth="1"/>
    <col min="5" max="5" width="22" style="15" customWidth="1"/>
    <col min="6" max="6" width="18" style="15" customWidth="1"/>
    <col min="7" max="7" width="12" style="15" customWidth="1"/>
    <col min="8" max="8" width="8" style="15" customWidth="1"/>
  </cols>
  <sheetData>
    <row r="1" spans="1:8" ht="39.75" customHeight="1" x14ac:dyDescent="0.3">
      <c r="A1" s="7" t="s">
        <v>213</v>
      </c>
      <c r="B1" s="7"/>
      <c r="C1" s="7"/>
      <c r="D1" s="7"/>
      <c r="E1" s="7"/>
      <c r="F1" s="7"/>
      <c r="G1" s="7"/>
      <c r="H1" s="7"/>
    </row>
    <row r="2" spans="1:8" ht="21.75" customHeight="1" x14ac:dyDescent="0.3">
      <c r="A2" s="6" t="s">
        <v>214</v>
      </c>
      <c r="B2" s="6"/>
      <c r="C2" s="6"/>
      <c r="D2" s="6"/>
      <c r="E2" s="6"/>
      <c r="F2" s="6"/>
      <c r="G2" s="6"/>
      <c r="H2" s="6"/>
    </row>
    <row r="4" spans="1:8" ht="24.75" customHeight="1" x14ac:dyDescent="0.3">
      <c r="A4" s="92" t="s">
        <v>215</v>
      </c>
      <c r="B4" s="92"/>
      <c r="C4" s="92"/>
      <c r="D4" s="92"/>
      <c r="E4" s="92"/>
      <c r="F4" s="92"/>
      <c r="G4" s="92"/>
      <c r="H4" s="92"/>
    </row>
    <row r="5" spans="1:8" ht="24" customHeight="1" x14ac:dyDescent="0.3">
      <c r="A5" s="93" t="s">
        <v>57</v>
      </c>
      <c r="B5" s="93"/>
      <c r="C5" s="93" t="s">
        <v>216</v>
      </c>
      <c r="D5" s="93"/>
      <c r="E5" s="94" t="s">
        <v>93</v>
      </c>
      <c r="F5" s="94"/>
      <c r="G5" s="95" t="s">
        <v>217</v>
      </c>
      <c r="H5" s="95"/>
    </row>
    <row r="6" spans="1:8" ht="34.5" customHeight="1" x14ac:dyDescent="0.3">
      <c r="A6" s="100">
        <f>IF(ISBLANK('قائمة الدخل'!C8),0,'قائمة الدخل'!C8)</f>
        <v>0</v>
      </c>
      <c r="B6" s="100"/>
      <c r="C6" s="100">
        <f>IF(ISBLANK('قائمة الدخل'!C38),0,'قائمة الدخل'!C38)</f>
        <v>0</v>
      </c>
      <c r="D6" s="100"/>
      <c r="E6" s="101">
        <f>IF(ISBLANK('الميزانية العمومية'!C18),0,'الميزانية العمومية'!C18)</f>
        <v>0</v>
      </c>
      <c r="F6" s="101"/>
      <c r="G6" s="102">
        <f>IF(ISBLANK('الميزانية العمومية'!C25),0,'الميزانية العمومية'!C25)</f>
        <v>0</v>
      </c>
      <c r="H6" s="102"/>
    </row>
    <row r="7" spans="1:8" ht="18" customHeight="1" x14ac:dyDescent="0.3">
      <c r="A7" s="103" t="s">
        <v>218</v>
      </c>
      <c r="B7" s="103"/>
      <c r="C7" s="103" t="s">
        <v>218</v>
      </c>
      <c r="D7" s="103"/>
      <c r="E7" s="104" t="s">
        <v>218</v>
      </c>
      <c r="F7" s="104"/>
      <c r="G7" s="105" t="s">
        <v>218</v>
      </c>
      <c r="H7" s="105"/>
    </row>
    <row r="9" spans="1:8" ht="24.75" customHeight="1" x14ac:dyDescent="0.3">
      <c r="A9" s="6" t="s">
        <v>219</v>
      </c>
      <c r="B9" s="6"/>
      <c r="C9" s="6"/>
      <c r="D9" s="6"/>
      <c r="E9" s="6" t="s">
        <v>220</v>
      </c>
      <c r="F9" s="6"/>
      <c r="G9" s="6"/>
      <c r="H9" s="6"/>
    </row>
    <row r="10" spans="1:8" ht="27.75" customHeight="1" x14ac:dyDescent="0.3">
      <c r="A10" s="29" t="s">
        <v>221</v>
      </c>
      <c r="B10" s="29" t="s">
        <v>222</v>
      </c>
      <c r="C10" s="29" t="s">
        <v>223</v>
      </c>
      <c r="D10" s="29" t="s">
        <v>224</v>
      </c>
      <c r="E10" s="29" t="s">
        <v>225</v>
      </c>
      <c r="F10" s="29" t="s">
        <v>111</v>
      </c>
      <c r="G10" s="29" t="s">
        <v>226</v>
      </c>
      <c r="H10" s="29"/>
    </row>
    <row r="11" spans="1:8" s="96" customFormat="1" ht="19.95" customHeight="1" x14ac:dyDescent="0.3">
      <c r="A11" s="17" t="s">
        <v>227</v>
      </c>
      <c r="B11" s="38">
        <v>0</v>
      </c>
      <c r="C11" s="38">
        <v>0</v>
      </c>
      <c r="D11" s="50">
        <f t="shared" ref="D11:D22" si="0">B11-C11</f>
        <v>0</v>
      </c>
      <c r="E11" s="37" t="s">
        <v>228</v>
      </c>
      <c r="F11" s="38">
        <v>50000</v>
      </c>
      <c r="G11" s="61">
        <f>IF(SUM(F11:F16)=0,0,F11/SUM(F$11:F$16))</f>
        <v>0.63653723742838952</v>
      </c>
    </row>
    <row r="12" spans="1:8" s="96" customFormat="1" ht="19.95" customHeight="1" x14ac:dyDescent="0.3">
      <c r="A12" s="19" t="s">
        <v>229</v>
      </c>
      <c r="B12" s="35">
        <v>0</v>
      </c>
      <c r="C12" s="35">
        <v>0</v>
      </c>
      <c r="D12" s="52">
        <f t="shared" si="0"/>
        <v>0</v>
      </c>
      <c r="E12" s="34" t="s">
        <v>230</v>
      </c>
      <c r="F12" s="35">
        <v>10000</v>
      </c>
      <c r="G12" s="62">
        <f>IF(SUM(F11:F16)=0,0,F12/SUM(F$11:F$16))</f>
        <v>0.1273074474856779</v>
      </c>
    </row>
    <row r="13" spans="1:8" s="96" customFormat="1" ht="19.95" customHeight="1" x14ac:dyDescent="0.3">
      <c r="A13" s="17" t="s">
        <v>231</v>
      </c>
      <c r="B13" s="38">
        <v>0</v>
      </c>
      <c r="C13" s="38">
        <v>0</v>
      </c>
      <c r="D13" s="50">
        <f t="shared" si="0"/>
        <v>0</v>
      </c>
      <c r="E13" s="37" t="s">
        <v>232</v>
      </c>
      <c r="F13" s="38">
        <v>9000</v>
      </c>
      <c r="G13" s="61">
        <f>IF(SUM(F11:F16)=0,0,F13/SUM(F$11:F$16))</f>
        <v>0.11457670273711013</v>
      </c>
    </row>
    <row r="14" spans="1:8" s="96" customFormat="1" ht="19.95" customHeight="1" x14ac:dyDescent="0.3">
      <c r="A14" s="19" t="s">
        <v>233</v>
      </c>
      <c r="B14" s="35">
        <v>0</v>
      </c>
      <c r="C14" s="35">
        <v>0</v>
      </c>
      <c r="D14" s="52">
        <f t="shared" si="0"/>
        <v>0</v>
      </c>
      <c r="E14" s="34" t="s">
        <v>234</v>
      </c>
      <c r="F14" s="35">
        <v>6000</v>
      </c>
      <c r="G14" s="62">
        <f>IF(SUM(F11:F16)=0,0,F14/SUM(F$11:F$16))</f>
        <v>7.6384468491406746E-2</v>
      </c>
    </row>
    <row r="15" spans="1:8" s="96" customFormat="1" ht="19.95" customHeight="1" x14ac:dyDescent="0.3">
      <c r="A15" s="17" t="s">
        <v>235</v>
      </c>
      <c r="B15" s="38">
        <v>0</v>
      </c>
      <c r="C15" s="38">
        <v>0</v>
      </c>
      <c r="D15" s="50">
        <f t="shared" si="0"/>
        <v>0</v>
      </c>
      <c r="E15" s="37" t="s">
        <v>236</v>
      </c>
      <c r="F15" s="38">
        <v>3000</v>
      </c>
      <c r="G15" s="61">
        <f>IF(SUM(F11:F16)=0,0,F15/SUM(F$11:F$16))</f>
        <v>3.8192234245703373E-2</v>
      </c>
    </row>
    <row r="16" spans="1:8" s="96" customFormat="1" ht="19.95" customHeight="1" x14ac:dyDescent="0.3">
      <c r="A16" s="19" t="s">
        <v>237</v>
      </c>
      <c r="B16" s="35">
        <v>0</v>
      </c>
      <c r="C16" s="35">
        <v>0</v>
      </c>
      <c r="D16" s="52">
        <f t="shared" si="0"/>
        <v>0</v>
      </c>
      <c r="E16" s="34" t="s">
        <v>238</v>
      </c>
      <c r="F16" s="35">
        <v>550</v>
      </c>
      <c r="G16" s="62">
        <f>IF(SUM(F11:F16)=0,0,F16/SUM(F$11:F$16))</f>
        <v>7.0019096117122856E-3</v>
      </c>
    </row>
    <row r="17" spans="1:7" s="96" customFormat="1" ht="19.95" customHeight="1" x14ac:dyDescent="0.3">
      <c r="A17" s="17" t="s">
        <v>239</v>
      </c>
      <c r="B17" s="38">
        <v>0</v>
      </c>
      <c r="C17" s="38">
        <v>0</v>
      </c>
      <c r="D17" s="50">
        <f t="shared" si="0"/>
        <v>0</v>
      </c>
    </row>
    <row r="18" spans="1:7" s="96" customFormat="1" ht="19.95" customHeight="1" x14ac:dyDescent="0.3">
      <c r="A18" s="19" t="s">
        <v>240</v>
      </c>
      <c r="B18" s="35">
        <v>0</v>
      </c>
      <c r="C18" s="35">
        <v>0</v>
      </c>
      <c r="D18" s="52">
        <f t="shared" si="0"/>
        <v>0</v>
      </c>
    </row>
    <row r="19" spans="1:7" s="96" customFormat="1" ht="19.95" customHeight="1" x14ac:dyDescent="0.3">
      <c r="A19" s="17" t="s">
        <v>241</v>
      </c>
      <c r="B19" s="38">
        <v>0</v>
      </c>
      <c r="C19" s="38">
        <v>0</v>
      </c>
      <c r="D19" s="50">
        <f t="shared" si="0"/>
        <v>0</v>
      </c>
    </row>
    <row r="20" spans="1:7" s="96" customFormat="1" ht="19.95" customHeight="1" x14ac:dyDescent="0.3">
      <c r="A20" s="19" t="s">
        <v>242</v>
      </c>
      <c r="B20" s="35">
        <v>0</v>
      </c>
      <c r="C20" s="35">
        <v>0</v>
      </c>
      <c r="D20" s="52">
        <f t="shared" si="0"/>
        <v>0</v>
      </c>
    </row>
    <row r="21" spans="1:7" s="96" customFormat="1" ht="19.95" customHeight="1" x14ac:dyDescent="0.3">
      <c r="A21" s="17" t="s">
        <v>243</v>
      </c>
      <c r="B21" s="38">
        <v>0</v>
      </c>
      <c r="C21" s="38">
        <v>0</v>
      </c>
      <c r="D21" s="50">
        <f t="shared" si="0"/>
        <v>0</v>
      </c>
    </row>
    <row r="22" spans="1:7" s="96" customFormat="1" ht="19.95" customHeight="1" x14ac:dyDescent="0.3">
      <c r="A22" s="19" t="s">
        <v>244</v>
      </c>
      <c r="B22" s="35">
        <v>0</v>
      </c>
      <c r="C22" s="35">
        <v>0</v>
      </c>
      <c r="D22" s="52">
        <f t="shared" si="0"/>
        <v>0</v>
      </c>
    </row>
    <row r="23" spans="1:7" s="96" customFormat="1" ht="19.95" customHeight="1" x14ac:dyDescent="0.3">
      <c r="E23" s="97" t="s">
        <v>36</v>
      </c>
      <c r="F23" s="98">
        <f>SUM(F11:F16)</f>
        <v>78550</v>
      </c>
      <c r="G23" s="99">
        <f>SUM(G11:G16)</f>
        <v>1</v>
      </c>
    </row>
  </sheetData>
  <mergeCells count="17">
    <mergeCell ref="A9:D9"/>
    <mergeCell ref="E9:H9"/>
    <mergeCell ref="A6:B6"/>
    <mergeCell ref="C6:D6"/>
    <mergeCell ref="E6:F6"/>
    <mergeCell ref="G6:H6"/>
    <mergeCell ref="A7:B7"/>
    <mergeCell ref="C7:D7"/>
    <mergeCell ref="E7:F7"/>
    <mergeCell ref="G7:H7"/>
    <mergeCell ref="A1:H1"/>
    <mergeCell ref="A2:H2"/>
    <mergeCell ref="A4:H4"/>
    <mergeCell ref="A5:B5"/>
    <mergeCell ref="C5:D5"/>
    <mergeCell ref="E5:F5"/>
    <mergeCell ref="G5:H5"/>
  </mergeCells>
  <pageMargins left="0.75" right="0.75" top="1" bottom="1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rightToLeft="1" zoomScaleNormal="100" workbookViewId="0">
      <pane ySplit="3" topLeftCell="A4" activePane="bottomLeft" state="frozen"/>
      <selection pane="bottomLeft" sqref="A1:E1"/>
    </sheetView>
  </sheetViews>
  <sheetFormatPr defaultColWidth="8.6640625" defaultRowHeight="14.4" x14ac:dyDescent="0.3"/>
  <cols>
    <col min="1" max="1" width="24" style="15" customWidth="1"/>
    <col min="2" max="3" width="22" style="15" customWidth="1"/>
    <col min="4" max="5" width="18" style="15" customWidth="1"/>
  </cols>
  <sheetData>
    <row r="1" spans="1:5" ht="34.5" customHeight="1" x14ac:dyDescent="0.3">
      <c r="A1" s="14" t="s">
        <v>38</v>
      </c>
      <c r="B1" s="14"/>
      <c r="C1" s="14"/>
      <c r="D1" s="14"/>
      <c r="E1" s="14"/>
    </row>
    <row r="2" spans="1:5" ht="21.75" customHeight="1" x14ac:dyDescent="0.3">
      <c r="A2" s="13" t="s">
        <v>39</v>
      </c>
      <c r="B2" s="13"/>
      <c r="C2" s="13"/>
      <c r="D2" s="13"/>
      <c r="E2" s="13"/>
    </row>
    <row r="3" spans="1:5" ht="30" customHeight="1" x14ac:dyDescent="0.3">
      <c r="A3" s="16" t="s">
        <v>40</v>
      </c>
      <c r="B3" s="16" t="s">
        <v>41</v>
      </c>
      <c r="C3" s="16" t="s">
        <v>42</v>
      </c>
      <c r="D3" s="16" t="s">
        <v>43</v>
      </c>
      <c r="E3" s="16" t="s">
        <v>44</v>
      </c>
    </row>
    <row r="4" spans="1:5" ht="15" customHeight="1" x14ac:dyDescent="0.3">
      <c r="A4" s="23" t="s">
        <v>12</v>
      </c>
      <c r="B4" s="24">
        <f>SUMIF('دفتر اليومية'!C$4:C$50,A4,'دفتر اليومية'!F$4:F$50)</f>
        <v>100000</v>
      </c>
      <c r="C4" s="24">
        <f>SUMIF('دفتر اليومية'!D$4:D$50,A4,'دفتر اليومية'!G$4:G$50)</f>
        <v>15000</v>
      </c>
      <c r="D4" s="24">
        <f t="shared" ref="D4:D13" si="0">IF(B4-C4&gt;0,B4-C4,0)</f>
        <v>85000</v>
      </c>
      <c r="E4" s="24">
        <f t="shared" ref="E4:E13" si="1">IF(C4-B4&gt;0,C4-B4,0)</f>
        <v>0</v>
      </c>
    </row>
    <row r="5" spans="1:5" ht="15" customHeight="1" x14ac:dyDescent="0.3">
      <c r="A5" s="25" t="s">
        <v>13</v>
      </c>
      <c r="B5" s="26">
        <f>SUMIF('دفتر اليومية'!C$4:C$50,A5,'دفتر اليومية'!F$4:F$50)</f>
        <v>0</v>
      </c>
      <c r="C5" s="26">
        <f>SUMIF('دفتر اليومية'!D$4:D$50,A5,'دفتر اليومية'!G$4:G$50)</f>
        <v>100000</v>
      </c>
      <c r="D5" s="26">
        <f t="shared" si="0"/>
        <v>0</v>
      </c>
      <c r="E5" s="26">
        <f t="shared" si="1"/>
        <v>100000</v>
      </c>
    </row>
    <row r="6" spans="1:5" ht="15" customHeight="1" x14ac:dyDescent="0.3">
      <c r="A6" s="23" t="s">
        <v>18</v>
      </c>
      <c r="B6" s="24">
        <f>SUMIF('دفتر اليومية'!C$4:C$50,A6,'دفتر اليومية'!F$4:F$50)</f>
        <v>25000</v>
      </c>
      <c r="C6" s="24">
        <f>SUMIF('دفتر اليومية'!D$4:D$50,A6,'دفتر اليومية'!G$4:G$50)</f>
        <v>0</v>
      </c>
      <c r="D6" s="24">
        <f t="shared" si="0"/>
        <v>25000</v>
      </c>
      <c r="E6" s="24">
        <f t="shared" si="1"/>
        <v>0</v>
      </c>
    </row>
    <row r="7" spans="1:5" ht="15" customHeight="1" x14ac:dyDescent="0.3">
      <c r="A7" s="25" t="s">
        <v>19</v>
      </c>
      <c r="B7" s="26">
        <f>SUMIF('دفتر اليومية'!C$4:C$50,A7,'دفتر اليومية'!F$4:F$50)</f>
        <v>10000</v>
      </c>
      <c r="C7" s="26">
        <f>SUMIF('دفتر اليومية'!D$4:D$50,A7,'دفتر اليومية'!G$4:G$50)</f>
        <v>25000</v>
      </c>
      <c r="D7" s="26">
        <f t="shared" si="0"/>
        <v>0</v>
      </c>
      <c r="E7" s="26">
        <f t="shared" si="1"/>
        <v>15000</v>
      </c>
    </row>
    <row r="8" spans="1:5" ht="15" customHeight="1" x14ac:dyDescent="0.3">
      <c r="A8" s="23" t="s">
        <v>24</v>
      </c>
      <c r="B8" s="24">
        <f>SUMIF('دفتر اليومية'!C$4:C$50,A8,'دفتر اليومية'!F$4:F$50)</f>
        <v>35000</v>
      </c>
      <c r="C8" s="24">
        <f>SUMIF('دفتر اليومية'!D$4:D$50,A8,'دفتر اليومية'!G$4:G$50)</f>
        <v>0</v>
      </c>
      <c r="D8" s="24">
        <f t="shared" si="0"/>
        <v>35000</v>
      </c>
      <c r="E8" s="24">
        <f t="shared" si="1"/>
        <v>0</v>
      </c>
    </row>
    <row r="9" spans="1:5" ht="15" customHeight="1" x14ac:dyDescent="0.3">
      <c r="A9" s="25" t="s">
        <v>25</v>
      </c>
      <c r="B9" s="26">
        <f>SUMIF('دفتر اليومية'!C$4:C$50,A9,'دفتر اليومية'!F$4:F$50)</f>
        <v>0</v>
      </c>
      <c r="C9" s="26">
        <f>SUMIF('دفتر اليومية'!D$4:D$50,A9,'دفتر اليومية'!G$4:G$50)</f>
        <v>35000</v>
      </c>
      <c r="D9" s="26">
        <f t="shared" si="0"/>
        <v>0</v>
      </c>
      <c r="E9" s="26">
        <f t="shared" si="1"/>
        <v>35000</v>
      </c>
    </row>
    <row r="10" spans="1:5" ht="15" customHeight="1" x14ac:dyDescent="0.3">
      <c r="A10" s="23" t="s">
        <v>30</v>
      </c>
      <c r="B10" s="24">
        <f>SUMIF('دفتر اليومية'!C$4:C$50,A10,'دفتر اليومية'!F$4:F$50)</f>
        <v>5000</v>
      </c>
      <c r="C10" s="24">
        <f>SUMIF('دفتر اليومية'!D$4:D$50,A10,'دفتر اليومية'!G$4:G$50)</f>
        <v>0</v>
      </c>
      <c r="D10" s="24">
        <f t="shared" si="0"/>
        <v>5000</v>
      </c>
      <c r="E10" s="24">
        <f t="shared" si="1"/>
        <v>0</v>
      </c>
    </row>
    <row r="11" spans="1:5" ht="15" customHeight="1" x14ac:dyDescent="0.3">
      <c r="A11" s="25" t="s">
        <v>45</v>
      </c>
      <c r="B11" s="26">
        <f>SUMIF('دفتر اليومية'!C$4:C$50,A11,'دفتر اليومية'!F$4:F$50)</f>
        <v>0</v>
      </c>
      <c r="C11" s="26">
        <f>SUMIF('دفتر اليومية'!D$4:D$50,A11,'دفتر اليومية'!G$4:G$50)</f>
        <v>0</v>
      </c>
      <c r="D11" s="26">
        <f t="shared" si="0"/>
        <v>0</v>
      </c>
      <c r="E11" s="26">
        <f t="shared" si="1"/>
        <v>0</v>
      </c>
    </row>
    <row r="12" spans="1:5" ht="15" customHeight="1" x14ac:dyDescent="0.3">
      <c r="A12" s="23" t="s">
        <v>46</v>
      </c>
      <c r="B12" s="24">
        <f>SUMIF('دفتر اليومية'!C$4:C$50,A12,'دفتر اليومية'!F$4:F$50)</f>
        <v>0</v>
      </c>
      <c r="C12" s="24">
        <f>SUMIF('دفتر اليومية'!D$4:D$50,A12,'دفتر اليومية'!G$4:G$50)</f>
        <v>0</v>
      </c>
      <c r="D12" s="24">
        <f t="shared" si="0"/>
        <v>0</v>
      </c>
      <c r="E12" s="24">
        <f t="shared" si="1"/>
        <v>0</v>
      </c>
    </row>
    <row r="13" spans="1:5" ht="15" customHeight="1" x14ac:dyDescent="0.3">
      <c r="A13" s="25" t="s">
        <v>47</v>
      </c>
      <c r="B13" s="26">
        <f>SUMIF('دفتر اليومية'!C$4:C$50,A13,'دفتر اليومية'!F$4:F$50)</f>
        <v>0</v>
      </c>
      <c r="C13" s="26">
        <f>SUMIF('دفتر اليومية'!D$4:D$50,A13,'دفتر اليومية'!G$4:G$50)</f>
        <v>0</v>
      </c>
      <c r="D13" s="26">
        <f t="shared" si="0"/>
        <v>0</v>
      </c>
      <c r="E13" s="26">
        <f t="shared" si="1"/>
        <v>0</v>
      </c>
    </row>
    <row r="14" spans="1:5" ht="15" customHeight="1" x14ac:dyDescent="0.3">
      <c r="A14" s="27" t="s">
        <v>36</v>
      </c>
      <c r="B14" s="28">
        <f>SUM(B4:B13)</f>
        <v>175000</v>
      </c>
      <c r="C14" s="28">
        <f>SUM(C4:C13)</f>
        <v>175000</v>
      </c>
      <c r="D14" s="28">
        <f>SUM(D4:D13)</f>
        <v>150000</v>
      </c>
      <c r="E14" s="28">
        <f>SUM(E4:E13)</f>
        <v>150000</v>
      </c>
    </row>
    <row r="15" spans="1:5" ht="15" customHeight="1" x14ac:dyDescent="0.3">
      <c r="A15" s="9" t="s">
        <v>37</v>
      </c>
      <c r="B15" s="9"/>
      <c r="C15" s="9"/>
      <c r="D15" s="8">
        <f>D14-E14</f>
        <v>0</v>
      </c>
      <c r="E15" s="8"/>
    </row>
  </sheetData>
  <mergeCells count="4">
    <mergeCell ref="A1:E1"/>
    <mergeCell ref="A2:E2"/>
    <mergeCell ref="A15:C15"/>
    <mergeCell ref="D15:E15"/>
  </mergeCell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rightToLeft="1" zoomScaleNormal="100" workbookViewId="0">
      <pane ySplit="3" topLeftCell="A4" activePane="bottomLeft" state="frozen"/>
      <selection pane="bottomLeft" sqref="A1:D1"/>
    </sheetView>
  </sheetViews>
  <sheetFormatPr defaultColWidth="8.6640625" defaultRowHeight="14.4" x14ac:dyDescent="0.3"/>
  <cols>
    <col min="1" max="1" width="35" style="15" customWidth="1"/>
    <col min="2" max="3" width="22" style="15" customWidth="1"/>
    <col min="4" max="4" width="14" style="15" customWidth="1"/>
  </cols>
  <sheetData>
    <row r="1" spans="1:4" ht="34.5" customHeight="1" x14ac:dyDescent="0.3">
      <c r="A1" s="7" t="s">
        <v>48</v>
      </c>
      <c r="B1" s="7"/>
      <c r="C1" s="7"/>
      <c r="D1" s="7"/>
    </row>
    <row r="2" spans="1:4" ht="21.75" customHeight="1" x14ac:dyDescent="0.3">
      <c r="A2" s="6" t="s">
        <v>49</v>
      </c>
      <c r="B2" s="6"/>
      <c r="C2" s="6"/>
      <c r="D2" s="6"/>
    </row>
    <row r="3" spans="1:4" ht="27.75" customHeight="1" x14ac:dyDescent="0.3">
      <c r="A3" s="29" t="s">
        <v>50</v>
      </c>
      <c r="B3" s="29" t="s">
        <v>51</v>
      </c>
      <c r="C3" s="29" t="s">
        <v>52</v>
      </c>
      <c r="D3" s="29" t="s">
        <v>53</v>
      </c>
    </row>
    <row r="4" spans="1:4" ht="15" customHeight="1" x14ac:dyDescent="0.3">
      <c r="A4" s="30" t="s">
        <v>54</v>
      </c>
      <c r="B4" s="31"/>
      <c r="C4" s="32"/>
      <c r="D4" s="33"/>
    </row>
    <row r="5" spans="1:4" ht="15" customHeight="1" x14ac:dyDescent="0.3">
      <c r="A5" s="34" t="s">
        <v>55</v>
      </c>
      <c r="B5" s="35">
        <v>0</v>
      </c>
      <c r="C5" s="35">
        <v>0</v>
      </c>
      <c r="D5" s="36"/>
    </row>
    <row r="6" spans="1:4" ht="15" customHeight="1" x14ac:dyDescent="0.3">
      <c r="A6" s="37" t="s">
        <v>56</v>
      </c>
      <c r="B6" s="38">
        <v>0</v>
      </c>
      <c r="C6" s="38">
        <v>0</v>
      </c>
      <c r="D6" s="39"/>
    </row>
    <row r="7" spans="1:4" ht="15" customHeight="1" x14ac:dyDescent="0.3">
      <c r="A7" s="30" t="s">
        <v>57</v>
      </c>
      <c r="B7" s="40">
        <f>C5+C6</f>
        <v>0</v>
      </c>
      <c r="C7" s="41"/>
      <c r="D7" s="42" t="str">
        <f>IF(C7=0,"-",IF(D7=0,"-",(C7-D7)/ABS(D7)))</f>
        <v>-</v>
      </c>
    </row>
    <row r="8" spans="1:4" ht="15" customHeight="1" x14ac:dyDescent="0.3">
      <c r="A8" s="37"/>
      <c r="B8" s="43"/>
      <c r="C8" s="43"/>
      <c r="D8" s="39"/>
    </row>
    <row r="9" spans="1:4" ht="15" customHeight="1" x14ac:dyDescent="0.3">
      <c r="A9" s="30" t="s">
        <v>58</v>
      </c>
      <c r="B9" s="31"/>
      <c r="C9" s="32"/>
      <c r="D9" s="33"/>
    </row>
    <row r="10" spans="1:4" ht="15" customHeight="1" x14ac:dyDescent="0.3">
      <c r="A10" s="37" t="s">
        <v>59</v>
      </c>
      <c r="B10" s="38">
        <v>0</v>
      </c>
      <c r="C10" s="38">
        <v>0</v>
      </c>
      <c r="D10" s="39"/>
    </row>
    <row r="11" spans="1:4" ht="15" customHeight="1" x14ac:dyDescent="0.3">
      <c r="A11" s="34" t="s">
        <v>60</v>
      </c>
      <c r="B11" s="35">
        <v>0</v>
      </c>
      <c r="C11" s="35">
        <v>0</v>
      </c>
      <c r="D11" s="36"/>
    </row>
    <row r="12" spans="1:4" ht="15" customHeight="1" x14ac:dyDescent="0.3">
      <c r="A12" s="30" t="s">
        <v>61</v>
      </c>
      <c r="B12" s="40">
        <f>C11+C12</f>
        <v>0</v>
      </c>
      <c r="C12" s="41"/>
      <c r="D12" s="42" t="str">
        <f>IF(C12=0,"-",IF(D12=0,"-",(C12-D12)/ABS(D12)))</f>
        <v>-</v>
      </c>
    </row>
    <row r="13" spans="1:4" ht="15" customHeight="1" x14ac:dyDescent="0.3">
      <c r="A13" s="34"/>
      <c r="B13" s="44"/>
      <c r="C13" s="44"/>
      <c r="D13" s="36"/>
    </row>
    <row r="14" spans="1:4" ht="15" customHeight="1" x14ac:dyDescent="0.3">
      <c r="A14" s="30" t="s">
        <v>62</v>
      </c>
      <c r="B14" s="40">
        <f>C8-C13</f>
        <v>0</v>
      </c>
      <c r="C14" s="41"/>
      <c r="D14" s="42" t="str">
        <f>IF(C14=0,"-",IF(D14=0,"-",(C14-D14)/ABS(D14)))</f>
        <v>-</v>
      </c>
    </row>
    <row r="15" spans="1:4" ht="15" customHeight="1" x14ac:dyDescent="0.3">
      <c r="A15" s="34"/>
      <c r="B15" s="44"/>
      <c r="C15" s="44"/>
      <c r="D15" s="36"/>
    </row>
    <row r="16" spans="1:4" ht="15" customHeight="1" x14ac:dyDescent="0.3">
      <c r="A16" s="30" t="s">
        <v>63</v>
      </c>
      <c r="B16" s="31"/>
      <c r="C16" s="32"/>
      <c r="D16" s="33"/>
    </row>
    <row r="17" spans="1:4" ht="15" customHeight="1" x14ac:dyDescent="0.3">
      <c r="A17" s="34" t="s">
        <v>64</v>
      </c>
      <c r="B17" s="35">
        <v>0</v>
      </c>
      <c r="C17" s="35">
        <v>0</v>
      </c>
      <c r="D17" s="36"/>
    </row>
    <row r="18" spans="1:4" ht="15" customHeight="1" x14ac:dyDescent="0.3">
      <c r="A18" s="37" t="s">
        <v>65</v>
      </c>
      <c r="B18" s="38">
        <v>0</v>
      </c>
      <c r="C18" s="38">
        <v>0</v>
      </c>
      <c r="D18" s="39"/>
    </row>
    <row r="19" spans="1:4" ht="15" customHeight="1" x14ac:dyDescent="0.3">
      <c r="A19" s="34" t="s">
        <v>66</v>
      </c>
      <c r="B19" s="35">
        <v>0</v>
      </c>
      <c r="C19" s="35">
        <v>0</v>
      </c>
      <c r="D19" s="36"/>
    </row>
    <row r="20" spans="1:4" ht="15" customHeight="1" x14ac:dyDescent="0.3">
      <c r="A20" s="37" t="s">
        <v>67</v>
      </c>
      <c r="B20" s="38">
        <v>0</v>
      </c>
      <c r="C20" s="38">
        <v>0</v>
      </c>
      <c r="D20" s="39"/>
    </row>
    <row r="21" spans="1:4" ht="15" customHeight="1" x14ac:dyDescent="0.3">
      <c r="A21" s="34" t="s">
        <v>68</v>
      </c>
      <c r="B21" s="35">
        <v>0</v>
      </c>
      <c r="C21" s="35">
        <v>0</v>
      </c>
      <c r="D21" s="36"/>
    </row>
    <row r="22" spans="1:4" ht="15" customHeight="1" x14ac:dyDescent="0.3">
      <c r="A22" s="30" t="s">
        <v>69</v>
      </c>
      <c r="B22" s="40">
        <f>C19+C20+C21+C22+C23</f>
        <v>0</v>
      </c>
      <c r="C22" s="41"/>
      <c r="D22" s="42" t="str">
        <f>IF(C22=0,"-",IF(D22=0,"-",(C22-D22)/ABS(D22)))</f>
        <v>-</v>
      </c>
    </row>
    <row r="23" spans="1:4" ht="15" customHeight="1" x14ac:dyDescent="0.3">
      <c r="A23" s="34"/>
      <c r="B23" s="44"/>
      <c r="C23" s="44"/>
      <c r="D23" s="36"/>
    </row>
    <row r="24" spans="1:4" ht="15" customHeight="1" x14ac:dyDescent="0.3">
      <c r="A24" s="30" t="s">
        <v>70</v>
      </c>
      <c r="B24" s="40">
        <f>C16-C24</f>
        <v>0</v>
      </c>
      <c r="C24" s="41"/>
      <c r="D24" s="42" t="str">
        <f>IF(C24=0,"-",IF(D24=0,"-",(C24-D24)/ABS(D24)))</f>
        <v>-</v>
      </c>
    </row>
    <row r="25" spans="1:4" ht="15" customHeight="1" x14ac:dyDescent="0.3">
      <c r="A25" s="34"/>
      <c r="B25" s="44"/>
      <c r="C25" s="44"/>
      <c r="D25" s="36"/>
    </row>
    <row r="26" spans="1:4" ht="15" customHeight="1" x14ac:dyDescent="0.3">
      <c r="A26" s="30" t="s">
        <v>71</v>
      </c>
      <c r="B26" s="31"/>
      <c r="C26" s="32"/>
      <c r="D26" s="33"/>
    </row>
    <row r="27" spans="1:4" ht="15" customHeight="1" x14ac:dyDescent="0.3">
      <c r="A27" s="34" t="s">
        <v>72</v>
      </c>
      <c r="B27" s="35">
        <v>0</v>
      </c>
      <c r="C27" s="35">
        <v>0</v>
      </c>
      <c r="D27" s="36"/>
    </row>
    <row r="28" spans="1:4" ht="15" customHeight="1" x14ac:dyDescent="0.3">
      <c r="A28" s="37" t="s">
        <v>73</v>
      </c>
      <c r="B28" s="38">
        <v>0</v>
      </c>
      <c r="C28" s="38">
        <v>0</v>
      </c>
      <c r="D28" s="39"/>
    </row>
    <row r="29" spans="1:4" ht="15" customHeight="1" x14ac:dyDescent="0.3">
      <c r="A29" s="30" t="s">
        <v>74</v>
      </c>
      <c r="B29" s="40">
        <f>C29+C30</f>
        <v>0</v>
      </c>
      <c r="C29" s="41"/>
      <c r="D29" s="42" t="str">
        <f>IF(C29=0,"-",IF(D29=0,"-",(C29-D29)/ABS(D29)))</f>
        <v>-</v>
      </c>
    </row>
    <row r="30" spans="1:4" ht="15" customHeight="1" x14ac:dyDescent="0.3">
      <c r="A30" s="37"/>
      <c r="B30" s="43"/>
      <c r="C30" s="43"/>
      <c r="D30" s="39"/>
    </row>
    <row r="31" spans="1:4" ht="15" customHeight="1" x14ac:dyDescent="0.3">
      <c r="A31" s="30" t="s">
        <v>75</v>
      </c>
      <c r="B31" s="40">
        <f>C27-C31</f>
        <v>0</v>
      </c>
      <c r="C31" s="41"/>
      <c r="D31" s="42" t="str">
        <f>IF(C31=0,"-",IF(D31=0,"-",(C31-D31)/ABS(D31)))</f>
        <v>-</v>
      </c>
    </row>
    <row r="32" spans="1:4" ht="15" customHeight="1" x14ac:dyDescent="0.3">
      <c r="A32" s="37" t="s">
        <v>76</v>
      </c>
      <c r="B32" s="38">
        <v>0</v>
      </c>
      <c r="C32" s="38">
        <v>0</v>
      </c>
      <c r="D32" s="39"/>
    </row>
    <row r="33" spans="1:4" ht="15" customHeight="1" x14ac:dyDescent="0.3">
      <c r="A33" s="30" t="s">
        <v>77</v>
      </c>
      <c r="B33" s="40">
        <f>C33-C34</f>
        <v>0</v>
      </c>
      <c r="C33" s="41"/>
      <c r="D33" s="42" t="str">
        <f>IF(C33=0,"-",IF(D33=0,"-",(C33-D33)/ABS(D33)))</f>
        <v>-</v>
      </c>
    </row>
  </sheetData>
  <mergeCells count="2">
    <mergeCell ref="A1:D1"/>
    <mergeCell ref="A2:D2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rightToLeft="1" zoomScaleNormal="100" workbookViewId="0">
      <pane ySplit="3" topLeftCell="A4" activePane="bottomLeft" state="frozen"/>
      <selection pane="bottomLeft" sqref="A1:D1"/>
    </sheetView>
  </sheetViews>
  <sheetFormatPr defaultColWidth="8.6640625" defaultRowHeight="14.4" x14ac:dyDescent="0.3"/>
  <cols>
    <col min="1" max="1" width="35" style="15" customWidth="1"/>
    <col min="2" max="3" width="22" style="15" customWidth="1"/>
    <col min="4" max="4" width="14" style="15" customWidth="1"/>
  </cols>
  <sheetData>
    <row r="1" spans="1:4" ht="34.5" customHeight="1" x14ac:dyDescent="0.3">
      <c r="A1" s="7" t="s">
        <v>78</v>
      </c>
      <c r="B1" s="7"/>
      <c r="C1" s="7"/>
      <c r="D1" s="7"/>
    </row>
    <row r="2" spans="1:4" ht="21.75" customHeight="1" x14ac:dyDescent="0.3">
      <c r="A2" s="6" t="s">
        <v>79</v>
      </c>
      <c r="B2" s="6"/>
      <c r="C2" s="6"/>
      <c r="D2" s="6"/>
    </row>
    <row r="3" spans="1:4" ht="27.75" customHeight="1" x14ac:dyDescent="0.3">
      <c r="A3" s="29" t="s">
        <v>50</v>
      </c>
      <c r="B3" s="29" t="s">
        <v>51</v>
      </c>
      <c r="C3" s="29" t="s">
        <v>52</v>
      </c>
      <c r="D3" s="29" t="s">
        <v>80</v>
      </c>
    </row>
    <row r="4" spans="1:4" ht="15" customHeight="1" x14ac:dyDescent="0.3">
      <c r="A4" s="45" t="s">
        <v>81</v>
      </c>
      <c r="B4" s="46"/>
      <c r="C4" s="46"/>
      <c r="D4" s="46"/>
    </row>
    <row r="5" spans="1:4" ht="15" customHeight="1" x14ac:dyDescent="0.3">
      <c r="A5" s="47" t="s">
        <v>82</v>
      </c>
      <c r="B5" s="48"/>
      <c r="C5" s="48"/>
      <c r="D5" s="48"/>
    </row>
    <row r="6" spans="1:4" ht="15" customHeight="1" x14ac:dyDescent="0.3">
      <c r="A6" s="49" t="s">
        <v>83</v>
      </c>
      <c r="B6" s="38">
        <v>0</v>
      </c>
      <c r="C6" s="38">
        <v>0</v>
      </c>
      <c r="D6" s="50">
        <f>IFERROR(B6-C6,0)</f>
        <v>0</v>
      </c>
    </row>
    <row r="7" spans="1:4" ht="15" customHeight="1" x14ac:dyDescent="0.3">
      <c r="A7" s="51" t="s">
        <v>84</v>
      </c>
      <c r="B7" s="35">
        <v>0</v>
      </c>
      <c r="C7" s="35">
        <v>0</v>
      </c>
      <c r="D7" s="52">
        <f>IFERROR(B7-C7,0)</f>
        <v>0</v>
      </c>
    </row>
    <row r="8" spans="1:4" ht="15" customHeight="1" x14ac:dyDescent="0.3">
      <c r="A8" s="49" t="s">
        <v>85</v>
      </c>
      <c r="B8" s="38">
        <v>0</v>
      </c>
      <c r="C8" s="38">
        <v>0</v>
      </c>
      <c r="D8" s="50">
        <f>IFERROR(B8-C8,0)</f>
        <v>0</v>
      </c>
    </row>
    <row r="9" spans="1:4" ht="15" customHeight="1" x14ac:dyDescent="0.3">
      <c r="A9" s="51" t="s">
        <v>86</v>
      </c>
      <c r="B9" s="35">
        <v>0</v>
      </c>
      <c r="C9" s="35">
        <v>0</v>
      </c>
      <c r="D9" s="52">
        <f>IFERROR(B9-C9,0)</f>
        <v>0</v>
      </c>
    </row>
    <row r="10" spans="1:4" ht="15" customHeight="1" x14ac:dyDescent="0.3">
      <c r="A10" s="53" t="s">
        <v>87</v>
      </c>
      <c r="B10" s="54">
        <f>IFERROR(C6+C7+C8+C9,0)</f>
        <v>0</v>
      </c>
      <c r="C10" s="54"/>
      <c r="D10" s="55">
        <f>IFERROR(B10-C10,0)</f>
        <v>0</v>
      </c>
    </row>
    <row r="11" spans="1:4" ht="15" customHeight="1" x14ac:dyDescent="0.3">
      <c r="A11" s="51"/>
      <c r="B11" s="44"/>
      <c r="C11" s="44"/>
      <c r="D11" s="44"/>
    </row>
    <row r="12" spans="1:4" ht="15" customHeight="1" x14ac:dyDescent="0.3">
      <c r="A12" s="47" t="s">
        <v>88</v>
      </c>
      <c r="B12" s="48"/>
      <c r="C12" s="48"/>
      <c r="D12" s="48"/>
    </row>
    <row r="13" spans="1:4" ht="15" customHeight="1" x14ac:dyDescent="0.3">
      <c r="A13" s="51" t="s">
        <v>89</v>
      </c>
      <c r="B13" s="35">
        <v>0</v>
      </c>
      <c r="C13" s="35">
        <v>0</v>
      </c>
      <c r="D13" s="52">
        <f>IFERROR(B13-C13,0)</f>
        <v>0</v>
      </c>
    </row>
    <row r="14" spans="1:4" ht="15" customHeight="1" x14ac:dyDescent="0.3">
      <c r="A14" s="49" t="s">
        <v>90</v>
      </c>
      <c r="B14" s="38">
        <v>0</v>
      </c>
      <c r="C14" s="38">
        <v>0</v>
      </c>
      <c r="D14" s="50">
        <f>IFERROR(B14-C14,0)</f>
        <v>0</v>
      </c>
    </row>
    <row r="15" spans="1:4" ht="15" customHeight="1" x14ac:dyDescent="0.3">
      <c r="A15" s="51" t="s">
        <v>91</v>
      </c>
      <c r="B15" s="35">
        <v>0</v>
      </c>
      <c r="C15" s="35">
        <v>0</v>
      </c>
      <c r="D15" s="52">
        <f>IFERROR(B15-C15,0)</f>
        <v>0</v>
      </c>
    </row>
    <row r="16" spans="1:4" ht="15" customHeight="1" x14ac:dyDescent="0.3">
      <c r="A16" s="53" t="s">
        <v>92</v>
      </c>
      <c r="B16" s="54">
        <f>IFERROR(C13+C14+C15,0)</f>
        <v>0</v>
      </c>
      <c r="C16" s="54"/>
      <c r="D16" s="55">
        <f>IFERROR(B16-C16,0)</f>
        <v>0</v>
      </c>
    </row>
    <row r="17" spans="1:4" ht="15" customHeight="1" x14ac:dyDescent="0.3">
      <c r="A17" s="51"/>
      <c r="B17" s="44"/>
      <c r="C17" s="44"/>
      <c r="D17" s="44"/>
    </row>
    <row r="18" spans="1:4" ht="15" customHeight="1" x14ac:dyDescent="0.3">
      <c r="A18" s="45" t="s">
        <v>93</v>
      </c>
      <c r="B18" s="56">
        <f>IFERROR(C10+C16,0)</f>
        <v>0</v>
      </c>
      <c r="C18" s="56"/>
      <c r="D18" s="57">
        <f>IFERROR(B18-C18,0)</f>
        <v>0</v>
      </c>
    </row>
    <row r="19" spans="1:4" ht="15" customHeight="1" x14ac:dyDescent="0.3">
      <c r="A19" s="51"/>
      <c r="B19" s="44"/>
      <c r="C19" s="44"/>
      <c r="D19" s="44"/>
    </row>
    <row r="20" spans="1:4" ht="15" customHeight="1" x14ac:dyDescent="0.3">
      <c r="A20" s="45" t="s">
        <v>94</v>
      </c>
      <c r="B20" s="46"/>
      <c r="C20" s="46"/>
      <c r="D20" s="46"/>
    </row>
    <row r="21" spans="1:4" ht="15" customHeight="1" x14ac:dyDescent="0.3">
      <c r="A21" s="47" t="s">
        <v>95</v>
      </c>
      <c r="B21" s="48"/>
      <c r="C21" s="48"/>
      <c r="D21" s="48"/>
    </row>
    <row r="22" spans="1:4" ht="15" customHeight="1" x14ac:dyDescent="0.3">
      <c r="A22" s="49" t="s">
        <v>96</v>
      </c>
      <c r="B22" s="38">
        <v>0</v>
      </c>
      <c r="C22" s="38">
        <v>0</v>
      </c>
      <c r="D22" s="50">
        <f>IFERROR(B22-C22,0)</f>
        <v>0</v>
      </c>
    </row>
    <row r="23" spans="1:4" ht="15" customHeight="1" x14ac:dyDescent="0.3">
      <c r="A23" s="51" t="s">
        <v>97</v>
      </c>
      <c r="B23" s="35">
        <v>0</v>
      </c>
      <c r="C23" s="35">
        <v>0</v>
      </c>
      <c r="D23" s="52">
        <f>IFERROR(B23-C23,0)</f>
        <v>0</v>
      </c>
    </row>
    <row r="24" spans="1:4" ht="15" customHeight="1" x14ac:dyDescent="0.3">
      <c r="A24" s="49" t="s">
        <v>98</v>
      </c>
      <c r="B24" s="38">
        <v>0</v>
      </c>
      <c r="C24" s="38">
        <v>0</v>
      </c>
      <c r="D24" s="50">
        <f>IFERROR(B24-C24,0)</f>
        <v>0</v>
      </c>
    </row>
    <row r="25" spans="1:4" ht="15" customHeight="1" x14ac:dyDescent="0.3">
      <c r="A25" s="53" t="s">
        <v>99</v>
      </c>
      <c r="B25" s="54">
        <f>IFERROR(C22+C23+C24,0)</f>
        <v>0</v>
      </c>
      <c r="C25" s="54"/>
      <c r="D25" s="55">
        <f>IFERROR(B25-C25,0)</f>
        <v>0</v>
      </c>
    </row>
    <row r="26" spans="1:4" ht="15" customHeight="1" x14ac:dyDescent="0.3">
      <c r="A26" s="49"/>
      <c r="B26" s="43"/>
      <c r="C26" s="43"/>
      <c r="D26" s="43"/>
    </row>
    <row r="27" spans="1:4" ht="15" customHeight="1" x14ac:dyDescent="0.3">
      <c r="A27" s="47" t="s">
        <v>100</v>
      </c>
      <c r="B27" s="48"/>
      <c r="C27" s="48"/>
      <c r="D27" s="48"/>
    </row>
    <row r="28" spans="1:4" ht="15" customHeight="1" x14ac:dyDescent="0.3">
      <c r="A28" s="49" t="s">
        <v>101</v>
      </c>
      <c r="B28" s="38">
        <v>0</v>
      </c>
      <c r="C28" s="38">
        <v>0</v>
      </c>
      <c r="D28" s="50">
        <f>IFERROR(B28-C28,0)</f>
        <v>0</v>
      </c>
    </row>
    <row r="29" spans="1:4" ht="15" customHeight="1" x14ac:dyDescent="0.3">
      <c r="A29" s="51" t="s">
        <v>102</v>
      </c>
      <c r="B29" s="35">
        <v>0</v>
      </c>
      <c r="C29" s="35">
        <v>0</v>
      </c>
      <c r="D29" s="52">
        <f>IFERROR(B29-C29,0)</f>
        <v>0</v>
      </c>
    </row>
    <row r="30" spans="1:4" ht="15" customHeight="1" x14ac:dyDescent="0.3">
      <c r="A30" s="53" t="s">
        <v>103</v>
      </c>
      <c r="B30" s="54">
        <f>IFERROR(C28+C29,0)</f>
        <v>0</v>
      </c>
      <c r="C30" s="54"/>
      <c r="D30" s="55">
        <f>IFERROR(B30-C30,0)</f>
        <v>0</v>
      </c>
    </row>
    <row r="31" spans="1:4" ht="15" customHeight="1" x14ac:dyDescent="0.3">
      <c r="A31" s="51"/>
      <c r="B31" s="44"/>
      <c r="C31" s="44"/>
      <c r="D31" s="44"/>
    </row>
    <row r="32" spans="1:4" ht="15" customHeight="1" x14ac:dyDescent="0.3">
      <c r="A32" s="47" t="s">
        <v>104</v>
      </c>
      <c r="B32" s="48"/>
      <c r="C32" s="48"/>
      <c r="D32" s="48"/>
    </row>
    <row r="33" spans="1:4" ht="15" customHeight="1" x14ac:dyDescent="0.3">
      <c r="A33" s="51" t="s">
        <v>105</v>
      </c>
      <c r="B33" s="35">
        <v>0</v>
      </c>
      <c r="C33" s="35">
        <v>0</v>
      </c>
      <c r="D33" s="52">
        <f>IFERROR(B33-C33,0)</f>
        <v>0</v>
      </c>
    </row>
    <row r="34" spans="1:4" ht="15" customHeight="1" x14ac:dyDescent="0.3">
      <c r="A34" s="49" t="s">
        <v>106</v>
      </c>
      <c r="B34" s="38">
        <v>0</v>
      </c>
      <c r="C34" s="38">
        <v>0</v>
      </c>
      <c r="D34" s="50">
        <f>IFERROR(B34-C34,0)</f>
        <v>0</v>
      </c>
    </row>
    <row r="35" spans="1:4" ht="15" customHeight="1" x14ac:dyDescent="0.3">
      <c r="A35" s="53" t="s">
        <v>107</v>
      </c>
      <c r="B35" s="54">
        <f>IFERROR(C33+C34,0)</f>
        <v>0</v>
      </c>
      <c r="C35" s="54"/>
      <c r="D35" s="55">
        <f>IFERROR(B35-C35,0)</f>
        <v>0</v>
      </c>
    </row>
    <row r="36" spans="1:4" ht="15" customHeight="1" x14ac:dyDescent="0.3">
      <c r="A36" s="49"/>
      <c r="B36" s="43"/>
      <c r="C36" s="43"/>
      <c r="D36" s="43"/>
    </row>
    <row r="37" spans="1:4" ht="15" customHeight="1" x14ac:dyDescent="0.3">
      <c r="A37" s="45" t="s">
        <v>108</v>
      </c>
      <c r="B37" s="56">
        <f>IFERROR(C25+C30+C35,0)</f>
        <v>0</v>
      </c>
      <c r="C37" s="56"/>
      <c r="D37" s="57">
        <f>IFERROR(B37-C37,0)</f>
        <v>0</v>
      </c>
    </row>
    <row r="38" spans="1:4" ht="15" customHeight="1" x14ac:dyDescent="0.3">
      <c r="A38" s="9" t="s">
        <v>109</v>
      </c>
      <c r="B38" s="9"/>
      <c r="C38" s="5" t="str">
        <f>IF(IFERROR(B18,0)=IFERROR(B38,0),"متوازنة ✓","غير متوازنة ✗")</f>
        <v>متوازنة ✓</v>
      </c>
      <c r="D38" s="5"/>
    </row>
  </sheetData>
  <mergeCells count="4">
    <mergeCell ref="A1:D1"/>
    <mergeCell ref="A2:D2"/>
    <mergeCell ref="A38:B38"/>
    <mergeCell ref="C38:D38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rightToLeft="1" zoomScaleNormal="100" workbookViewId="0">
      <pane ySplit="3" topLeftCell="A4" activePane="bottomLeft" state="frozen"/>
      <selection pane="bottomLeft" sqref="A1:C1"/>
    </sheetView>
  </sheetViews>
  <sheetFormatPr defaultColWidth="8.6640625" defaultRowHeight="14.4" x14ac:dyDescent="0.3"/>
  <cols>
    <col min="1" max="1" width="38" style="15" customWidth="1"/>
    <col min="2" max="3" width="20" style="15" customWidth="1"/>
  </cols>
  <sheetData>
    <row r="1" spans="1:3" ht="34.5" customHeight="1" x14ac:dyDescent="0.3">
      <c r="A1" s="7" t="s">
        <v>110</v>
      </c>
      <c r="B1" s="7"/>
      <c r="C1" s="7"/>
    </row>
    <row r="2" spans="1:3" ht="21.75" customHeight="1" x14ac:dyDescent="0.3">
      <c r="A2" s="6" t="s">
        <v>49</v>
      </c>
      <c r="B2" s="6"/>
      <c r="C2" s="6"/>
    </row>
    <row r="3" spans="1:3" ht="27.75" customHeight="1" x14ac:dyDescent="0.3">
      <c r="A3" s="29" t="s">
        <v>50</v>
      </c>
      <c r="B3" s="29" t="s">
        <v>111</v>
      </c>
      <c r="C3" s="29" t="s">
        <v>112</v>
      </c>
    </row>
    <row r="4" spans="1:3" ht="15" customHeight="1" x14ac:dyDescent="0.3">
      <c r="A4" s="45" t="s">
        <v>113</v>
      </c>
      <c r="B4" s="58"/>
      <c r="C4" s="46"/>
    </row>
    <row r="5" spans="1:3" ht="15" customHeight="1" x14ac:dyDescent="0.3">
      <c r="A5" s="51" t="s">
        <v>114</v>
      </c>
      <c r="B5" s="35">
        <v>0</v>
      </c>
      <c r="C5" s="44"/>
    </row>
    <row r="6" spans="1:3" ht="15" customHeight="1" x14ac:dyDescent="0.3">
      <c r="A6" s="49" t="s">
        <v>115</v>
      </c>
      <c r="B6" s="38">
        <v>0</v>
      </c>
      <c r="C6" s="43"/>
    </row>
    <row r="7" spans="1:3" ht="15" customHeight="1" x14ac:dyDescent="0.3">
      <c r="A7" s="51" t="s">
        <v>116</v>
      </c>
      <c r="B7" s="35">
        <v>0</v>
      </c>
      <c r="C7" s="44"/>
    </row>
    <row r="8" spans="1:3" ht="15" customHeight="1" x14ac:dyDescent="0.3">
      <c r="A8" s="49" t="s">
        <v>117</v>
      </c>
      <c r="B8" s="38">
        <v>0</v>
      </c>
      <c r="C8" s="43"/>
    </row>
    <row r="9" spans="1:3" ht="15" customHeight="1" x14ac:dyDescent="0.3">
      <c r="A9" s="51" t="s">
        <v>118</v>
      </c>
      <c r="B9" s="35">
        <v>0</v>
      </c>
      <c r="C9" s="44"/>
    </row>
    <row r="10" spans="1:3" ht="15" customHeight="1" x14ac:dyDescent="0.3">
      <c r="A10" s="53" t="s">
        <v>119</v>
      </c>
      <c r="B10" s="59"/>
      <c r="C10" s="54">
        <f>C5+C6+C7+C8+C9</f>
        <v>0</v>
      </c>
    </row>
    <row r="11" spans="1:3" ht="15" customHeight="1" x14ac:dyDescent="0.3">
      <c r="A11" s="51"/>
      <c r="B11" s="44"/>
      <c r="C11" s="44"/>
    </row>
    <row r="12" spans="1:3" ht="15" customHeight="1" x14ac:dyDescent="0.3">
      <c r="A12" s="45" t="s">
        <v>120</v>
      </c>
      <c r="B12" s="58"/>
      <c r="C12" s="46"/>
    </row>
    <row r="13" spans="1:3" ht="15" customHeight="1" x14ac:dyDescent="0.3">
      <c r="A13" s="51" t="s">
        <v>121</v>
      </c>
      <c r="B13" s="35">
        <v>0</v>
      </c>
      <c r="C13" s="44"/>
    </row>
    <row r="14" spans="1:3" ht="15" customHeight="1" x14ac:dyDescent="0.3">
      <c r="A14" s="49" t="s">
        <v>122</v>
      </c>
      <c r="B14" s="38">
        <v>0</v>
      </c>
      <c r="C14" s="43"/>
    </row>
    <row r="15" spans="1:3" ht="15" customHeight="1" x14ac:dyDescent="0.3">
      <c r="A15" s="51" t="s">
        <v>123</v>
      </c>
      <c r="B15" s="35">
        <v>0</v>
      </c>
      <c r="C15" s="44"/>
    </row>
    <row r="16" spans="1:3" ht="15" customHeight="1" x14ac:dyDescent="0.3">
      <c r="A16" s="53" t="s">
        <v>124</v>
      </c>
      <c r="B16" s="59"/>
      <c r="C16" s="54">
        <f>C13+C14+C15</f>
        <v>0</v>
      </c>
    </row>
    <row r="17" spans="1:3" ht="15" customHeight="1" x14ac:dyDescent="0.3">
      <c r="A17" s="51"/>
      <c r="B17" s="44"/>
      <c r="C17" s="44"/>
    </row>
    <row r="18" spans="1:3" ht="15" customHeight="1" x14ac:dyDescent="0.3">
      <c r="A18" s="45" t="s">
        <v>125</v>
      </c>
      <c r="B18" s="58"/>
      <c r="C18" s="46"/>
    </row>
    <row r="19" spans="1:3" ht="15" customHeight="1" x14ac:dyDescent="0.3">
      <c r="A19" s="51" t="s">
        <v>126</v>
      </c>
      <c r="B19" s="35">
        <v>0</v>
      </c>
      <c r="C19" s="44"/>
    </row>
    <row r="20" spans="1:3" ht="15" customHeight="1" x14ac:dyDescent="0.3">
      <c r="A20" s="49" t="s">
        <v>127</v>
      </c>
      <c r="B20" s="38">
        <v>0</v>
      </c>
      <c r="C20" s="43"/>
    </row>
    <row r="21" spans="1:3" ht="15" customHeight="1" x14ac:dyDescent="0.3">
      <c r="A21" s="51" t="s">
        <v>128</v>
      </c>
      <c r="B21" s="35">
        <v>0</v>
      </c>
      <c r="C21" s="44"/>
    </row>
    <row r="22" spans="1:3" ht="15" customHeight="1" x14ac:dyDescent="0.3">
      <c r="A22" s="53" t="s">
        <v>129</v>
      </c>
      <c r="B22" s="59"/>
      <c r="C22" s="54">
        <f>C19+C20+C21</f>
        <v>0</v>
      </c>
    </row>
    <row r="23" spans="1:3" ht="15" customHeight="1" x14ac:dyDescent="0.3">
      <c r="A23" s="51"/>
      <c r="B23" s="44"/>
      <c r="C23" s="44"/>
    </row>
    <row r="24" spans="1:3" ht="15" customHeight="1" x14ac:dyDescent="0.3">
      <c r="A24" s="45" t="s">
        <v>130</v>
      </c>
      <c r="B24" s="60"/>
      <c r="C24" s="56">
        <f>C10+C16+C22</f>
        <v>0</v>
      </c>
    </row>
    <row r="25" spans="1:3" ht="15" customHeight="1" x14ac:dyDescent="0.3">
      <c r="A25" s="51" t="s">
        <v>131</v>
      </c>
      <c r="B25" s="35">
        <v>0</v>
      </c>
      <c r="C25" s="44"/>
    </row>
    <row r="26" spans="1:3" ht="15" customHeight="1" x14ac:dyDescent="0.3">
      <c r="A26" s="45" t="s">
        <v>132</v>
      </c>
      <c r="B26" s="60"/>
      <c r="C26" s="56">
        <f>C24+C25</f>
        <v>0</v>
      </c>
    </row>
  </sheetData>
  <mergeCells count="2">
    <mergeCell ref="A1:C1"/>
    <mergeCell ref="A2:C2"/>
  </mergeCell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rightToLeft="1" zoomScaleNormal="100" workbookViewId="0">
      <pane ySplit="3" topLeftCell="A4" activePane="bottomLeft" state="frozen"/>
      <selection pane="bottomLeft" sqref="A1:J1"/>
    </sheetView>
  </sheetViews>
  <sheetFormatPr defaultColWidth="8.6640625" defaultRowHeight="14.4" x14ac:dyDescent="0.3"/>
  <cols>
    <col min="1" max="1" width="12" style="15" customWidth="1"/>
    <col min="2" max="2" width="28" style="15" customWidth="1"/>
    <col min="3" max="3" width="22" style="15" customWidth="1"/>
    <col min="4" max="5" width="14" style="15" customWidth="1"/>
    <col min="6" max="7" width="22" style="15" customWidth="1"/>
    <col min="8" max="8" width="16" style="15" customWidth="1"/>
    <col min="9" max="9" width="18" style="15" customWidth="1"/>
    <col min="10" max="10" width="12" style="15" customWidth="1"/>
  </cols>
  <sheetData>
    <row r="1" spans="1:10" ht="34.5" customHeight="1" x14ac:dyDescent="0.3">
      <c r="A1" s="7" t="s">
        <v>133</v>
      </c>
      <c r="B1" s="7"/>
      <c r="C1" s="7"/>
      <c r="D1" s="7"/>
      <c r="E1" s="7"/>
      <c r="F1" s="7"/>
      <c r="G1" s="7"/>
      <c r="H1" s="7"/>
      <c r="I1" s="7"/>
      <c r="J1" s="7"/>
    </row>
    <row r="2" spans="1:10" ht="21.75" customHeight="1" x14ac:dyDescent="0.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pans="1:10" ht="27.75" customHeight="1" x14ac:dyDescent="0.3">
      <c r="A3" s="29" t="s">
        <v>134</v>
      </c>
      <c r="B3" s="29" t="s">
        <v>135</v>
      </c>
      <c r="C3" s="29" t="s">
        <v>136</v>
      </c>
      <c r="D3" s="29" t="s">
        <v>137</v>
      </c>
      <c r="E3" s="29" t="s">
        <v>138</v>
      </c>
      <c r="F3" s="29" t="s">
        <v>139</v>
      </c>
      <c r="G3" s="29" t="s">
        <v>140</v>
      </c>
      <c r="H3" s="29" t="s">
        <v>141</v>
      </c>
      <c r="I3" s="29" t="s">
        <v>142</v>
      </c>
      <c r="J3" s="29" t="s">
        <v>143</v>
      </c>
    </row>
    <row r="4" spans="1:10" ht="15" customHeight="1" x14ac:dyDescent="0.3">
      <c r="A4" s="17" t="s">
        <v>144</v>
      </c>
      <c r="B4" s="17" t="s">
        <v>145</v>
      </c>
      <c r="C4" s="17" t="s">
        <v>146</v>
      </c>
      <c r="D4" s="17" t="s">
        <v>10</v>
      </c>
      <c r="E4" s="17" t="s">
        <v>147</v>
      </c>
      <c r="F4" s="18">
        <v>2000000</v>
      </c>
      <c r="G4" s="18">
        <v>850000</v>
      </c>
      <c r="H4" s="61">
        <v>0.45</v>
      </c>
      <c r="I4" s="18">
        <f>G4-F4</f>
        <v>-1150000</v>
      </c>
      <c r="J4" s="17" t="s">
        <v>148</v>
      </c>
    </row>
    <row r="5" spans="1:10" ht="15" customHeight="1" x14ac:dyDescent="0.3">
      <c r="A5" s="19" t="s">
        <v>149</v>
      </c>
      <c r="B5" s="19" t="s">
        <v>150</v>
      </c>
      <c r="C5" s="19" t="s">
        <v>151</v>
      </c>
      <c r="D5" s="19" t="s">
        <v>152</v>
      </c>
      <c r="E5" s="19" t="s">
        <v>153</v>
      </c>
      <c r="F5" s="20">
        <v>750000</v>
      </c>
      <c r="G5" s="20">
        <v>780000</v>
      </c>
      <c r="H5" s="62">
        <v>0.95</v>
      </c>
      <c r="I5" s="20">
        <f>G5-F5</f>
        <v>30000</v>
      </c>
      <c r="J5" s="19" t="s">
        <v>154</v>
      </c>
    </row>
    <row r="6" spans="1:10" ht="15" customHeight="1" x14ac:dyDescent="0.3">
      <c r="A6" s="17" t="s">
        <v>155</v>
      </c>
      <c r="B6" s="17" t="s">
        <v>156</v>
      </c>
      <c r="C6" s="17" t="s">
        <v>157</v>
      </c>
      <c r="D6" s="17" t="s">
        <v>158</v>
      </c>
      <c r="E6" s="17" t="s">
        <v>159</v>
      </c>
      <c r="F6" s="18">
        <v>1200000</v>
      </c>
      <c r="G6" s="18">
        <v>120000</v>
      </c>
      <c r="H6" s="61">
        <v>0.1</v>
      </c>
      <c r="I6" s="18">
        <f>G6-F6</f>
        <v>-1080000</v>
      </c>
      <c r="J6" s="17" t="s">
        <v>148</v>
      </c>
    </row>
    <row r="7" spans="1:10" ht="15" customHeight="1" x14ac:dyDescent="0.3">
      <c r="A7" s="19" t="s">
        <v>160</v>
      </c>
      <c r="B7" s="19" t="s">
        <v>161</v>
      </c>
      <c r="C7" s="19" t="s">
        <v>162</v>
      </c>
      <c r="D7" s="19" t="s">
        <v>163</v>
      </c>
      <c r="E7" s="19" t="s">
        <v>164</v>
      </c>
      <c r="F7" s="20">
        <v>500000</v>
      </c>
      <c r="G7" s="20">
        <v>510000</v>
      </c>
      <c r="H7" s="62">
        <v>1</v>
      </c>
      <c r="I7" s="20">
        <f>G7-F7</f>
        <v>10000</v>
      </c>
      <c r="J7" s="19" t="s">
        <v>165</v>
      </c>
    </row>
    <row r="8" spans="1:10" ht="15" customHeight="1" x14ac:dyDescent="0.3">
      <c r="A8" s="39"/>
      <c r="B8" s="39"/>
      <c r="C8" s="39"/>
      <c r="D8" s="39"/>
      <c r="E8" s="39"/>
      <c r="F8" s="63"/>
      <c r="G8" s="63"/>
      <c r="H8" s="64"/>
      <c r="I8" s="18" t="str">
        <f t="shared" ref="I8:I29" si="0">IF(G8="","",G8-F8)</f>
        <v/>
      </c>
      <c r="J8" s="39"/>
    </row>
    <row r="9" spans="1:10" ht="15" customHeight="1" x14ac:dyDescent="0.3">
      <c r="A9" s="36"/>
      <c r="B9" s="36"/>
      <c r="C9" s="36"/>
      <c r="D9" s="36"/>
      <c r="E9" s="36"/>
      <c r="F9" s="65"/>
      <c r="G9" s="65"/>
      <c r="H9" s="66"/>
      <c r="I9" s="20" t="str">
        <f t="shared" si="0"/>
        <v/>
      </c>
      <c r="J9" s="36"/>
    </row>
    <row r="10" spans="1:10" ht="15" customHeight="1" x14ac:dyDescent="0.3">
      <c r="A10" s="39"/>
      <c r="B10" s="39"/>
      <c r="C10" s="39"/>
      <c r="D10" s="39"/>
      <c r="E10" s="39"/>
      <c r="F10" s="63"/>
      <c r="G10" s="63"/>
      <c r="H10" s="64"/>
      <c r="I10" s="18" t="str">
        <f t="shared" si="0"/>
        <v/>
      </c>
      <c r="J10" s="39"/>
    </row>
    <row r="11" spans="1:10" ht="15" customHeight="1" x14ac:dyDescent="0.3">
      <c r="A11" s="36"/>
      <c r="B11" s="36"/>
      <c r="C11" s="36"/>
      <c r="D11" s="36"/>
      <c r="E11" s="36"/>
      <c r="F11" s="65"/>
      <c r="G11" s="65"/>
      <c r="H11" s="66"/>
      <c r="I11" s="20" t="str">
        <f t="shared" si="0"/>
        <v/>
      </c>
      <c r="J11" s="36"/>
    </row>
    <row r="12" spans="1:10" ht="15" customHeight="1" x14ac:dyDescent="0.3">
      <c r="A12" s="39"/>
      <c r="B12" s="39"/>
      <c r="C12" s="39"/>
      <c r="D12" s="39"/>
      <c r="E12" s="39"/>
      <c r="F12" s="63"/>
      <c r="G12" s="63"/>
      <c r="H12" s="64"/>
      <c r="I12" s="18" t="str">
        <f t="shared" si="0"/>
        <v/>
      </c>
      <c r="J12" s="39"/>
    </row>
    <row r="13" spans="1:10" ht="15" customHeight="1" x14ac:dyDescent="0.3">
      <c r="A13" s="36"/>
      <c r="B13" s="36"/>
      <c r="C13" s="36"/>
      <c r="D13" s="36"/>
      <c r="E13" s="36"/>
      <c r="F13" s="65"/>
      <c r="G13" s="65"/>
      <c r="H13" s="66"/>
      <c r="I13" s="20" t="str">
        <f t="shared" si="0"/>
        <v/>
      </c>
      <c r="J13" s="36"/>
    </row>
    <row r="14" spans="1:10" ht="15" customHeight="1" x14ac:dyDescent="0.3">
      <c r="A14" s="39"/>
      <c r="B14" s="39"/>
      <c r="C14" s="39"/>
      <c r="D14" s="39"/>
      <c r="E14" s="39"/>
      <c r="F14" s="63"/>
      <c r="G14" s="63"/>
      <c r="H14" s="64"/>
      <c r="I14" s="18" t="str">
        <f t="shared" si="0"/>
        <v/>
      </c>
      <c r="J14" s="39"/>
    </row>
    <row r="15" spans="1:10" ht="15" customHeight="1" x14ac:dyDescent="0.3">
      <c r="A15" s="36"/>
      <c r="B15" s="36"/>
      <c r="C15" s="36"/>
      <c r="D15" s="36"/>
      <c r="E15" s="36"/>
      <c r="F15" s="65"/>
      <c r="G15" s="65"/>
      <c r="H15" s="66"/>
      <c r="I15" s="20" t="str">
        <f t="shared" si="0"/>
        <v/>
      </c>
      <c r="J15" s="36"/>
    </row>
    <row r="16" spans="1:10" ht="15" customHeight="1" x14ac:dyDescent="0.3">
      <c r="A16" s="39"/>
      <c r="B16" s="39"/>
      <c r="C16" s="39"/>
      <c r="D16" s="39"/>
      <c r="E16" s="39"/>
      <c r="F16" s="63"/>
      <c r="G16" s="63"/>
      <c r="H16" s="64"/>
      <c r="I16" s="18" t="str">
        <f t="shared" si="0"/>
        <v/>
      </c>
      <c r="J16" s="39"/>
    </row>
    <row r="17" spans="1:10" ht="15" customHeight="1" x14ac:dyDescent="0.3">
      <c r="A17" s="36"/>
      <c r="B17" s="36"/>
      <c r="C17" s="36"/>
      <c r="D17" s="36"/>
      <c r="E17" s="36"/>
      <c r="F17" s="65"/>
      <c r="G17" s="65"/>
      <c r="H17" s="66"/>
      <c r="I17" s="20" t="str">
        <f t="shared" si="0"/>
        <v/>
      </c>
      <c r="J17" s="36"/>
    </row>
    <row r="18" spans="1:10" ht="15" customHeight="1" x14ac:dyDescent="0.3">
      <c r="A18" s="39"/>
      <c r="B18" s="39"/>
      <c r="C18" s="39"/>
      <c r="D18" s="39"/>
      <c r="E18" s="39"/>
      <c r="F18" s="63"/>
      <c r="G18" s="63"/>
      <c r="H18" s="64"/>
      <c r="I18" s="18" t="str">
        <f t="shared" si="0"/>
        <v/>
      </c>
      <c r="J18" s="39"/>
    </row>
    <row r="19" spans="1:10" ht="15" customHeight="1" x14ac:dyDescent="0.3">
      <c r="A19" s="36"/>
      <c r="B19" s="36"/>
      <c r="C19" s="36"/>
      <c r="D19" s="36"/>
      <c r="E19" s="36"/>
      <c r="F19" s="65"/>
      <c r="G19" s="65"/>
      <c r="H19" s="66"/>
      <c r="I19" s="20" t="str">
        <f t="shared" si="0"/>
        <v/>
      </c>
      <c r="J19" s="36"/>
    </row>
    <row r="20" spans="1:10" ht="15" customHeight="1" x14ac:dyDescent="0.3">
      <c r="A20" s="39"/>
      <c r="B20" s="39"/>
      <c r="C20" s="39"/>
      <c r="D20" s="39"/>
      <c r="E20" s="39"/>
      <c r="F20" s="63"/>
      <c r="G20" s="63"/>
      <c r="H20" s="64"/>
      <c r="I20" s="18" t="str">
        <f t="shared" si="0"/>
        <v/>
      </c>
      <c r="J20" s="39"/>
    </row>
    <row r="21" spans="1:10" ht="15" customHeight="1" x14ac:dyDescent="0.3">
      <c r="A21" s="36"/>
      <c r="B21" s="36"/>
      <c r="C21" s="36"/>
      <c r="D21" s="36"/>
      <c r="E21" s="36"/>
      <c r="F21" s="65"/>
      <c r="G21" s="65"/>
      <c r="H21" s="66"/>
      <c r="I21" s="20" t="str">
        <f t="shared" si="0"/>
        <v/>
      </c>
      <c r="J21" s="36"/>
    </row>
    <row r="22" spans="1:10" ht="15" customHeight="1" x14ac:dyDescent="0.3">
      <c r="A22" s="39"/>
      <c r="B22" s="39"/>
      <c r="C22" s="39"/>
      <c r="D22" s="39"/>
      <c r="E22" s="39"/>
      <c r="F22" s="63"/>
      <c r="G22" s="63"/>
      <c r="H22" s="64"/>
      <c r="I22" s="18" t="str">
        <f t="shared" si="0"/>
        <v/>
      </c>
      <c r="J22" s="39"/>
    </row>
    <row r="23" spans="1:10" ht="15" customHeight="1" x14ac:dyDescent="0.3">
      <c r="A23" s="36"/>
      <c r="B23" s="36"/>
      <c r="C23" s="36"/>
      <c r="D23" s="36"/>
      <c r="E23" s="36"/>
      <c r="F23" s="65"/>
      <c r="G23" s="65"/>
      <c r="H23" s="66"/>
      <c r="I23" s="20" t="str">
        <f t="shared" si="0"/>
        <v/>
      </c>
      <c r="J23" s="36"/>
    </row>
    <row r="24" spans="1:10" ht="15" customHeight="1" x14ac:dyDescent="0.3">
      <c r="A24" s="39"/>
      <c r="B24" s="39"/>
      <c r="C24" s="39"/>
      <c r="D24" s="39"/>
      <c r="E24" s="39"/>
      <c r="F24" s="63"/>
      <c r="G24" s="63"/>
      <c r="H24" s="64"/>
      <c r="I24" s="18" t="str">
        <f t="shared" si="0"/>
        <v/>
      </c>
      <c r="J24" s="39"/>
    </row>
    <row r="25" spans="1:10" ht="15" customHeight="1" x14ac:dyDescent="0.3">
      <c r="A25" s="36"/>
      <c r="B25" s="36"/>
      <c r="C25" s="36"/>
      <c r="D25" s="36"/>
      <c r="E25" s="36"/>
      <c r="F25" s="65"/>
      <c r="G25" s="65"/>
      <c r="H25" s="66"/>
      <c r="I25" s="20" t="str">
        <f t="shared" si="0"/>
        <v/>
      </c>
      <c r="J25" s="36"/>
    </row>
    <row r="26" spans="1:10" ht="15" customHeight="1" x14ac:dyDescent="0.3">
      <c r="A26" s="39"/>
      <c r="B26" s="39"/>
      <c r="C26" s="39"/>
      <c r="D26" s="39"/>
      <c r="E26" s="39"/>
      <c r="F26" s="63"/>
      <c r="G26" s="63"/>
      <c r="H26" s="64"/>
      <c r="I26" s="18" t="str">
        <f t="shared" si="0"/>
        <v/>
      </c>
      <c r="J26" s="39"/>
    </row>
    <row r="27" spans="1:10" ht="15" customHeight="1" x14ac:dyDescent="0.3">
      <c r="A27" s="36"/>
      <c r="B27" s="36"/>
      <c r="C27" s="36"/>
      <c r="D27" s="36"/>
      <c r="E27" s="36"/>
      <c r="F27" s="65"/>
      <c r="G27" s="65"/>
      <c r="H27" s="66"/>
      <c r="I27" s="20" t="str">
        <f t="shared" si="0"/>
        <v/>
      </c>
      <c r="J27" s="36"/>
    </row>
    <row r="28" spans="1:10" ht="15" customHeight="1" x14ac:dyDescent="0.3">
      <c r="A28" s="39"/>
      <c r="B28" s="39"/>
      <c r="C28" s="39"/>
      <c r="D28" s="39"/>
      <c r="E28" s="39"/>
      <c r="F28" s="63"/>
      <c r="G28" s="63"/>
      <c r="H28" s="64"/>
      <c r="I28" s="18" t="str">
        <f t="shared" si="0"/>
        <v/>
      </c>
      <c r="J28" s="39"/>
    </row>
    <row r="29" spans="1:10" ht="15" customHeight="1" x14ac:dyDescent="0.3">
      <c r="A29" s="36"/>
      <c r="B29" s="36"/>
      <c r="C29" s="36"/>
      <c r="D29" s="36"/>
      <c r="E29" s="36"/>
      <c r="F29" s="65"/>
      <c r="G29" s="65"/>
      <c r="H29" s="66"/>
      <c r="I29" s="20" t="str">
        <f t="shared" si="0"/>
        <v/>
      </c>
      <c r="J29" s="36"/>
    </row>
    <row r="30" spans="1:10" ht="15" customHeight="1" x14ac:dyDescent="0.3">
      <c r="A30" s="4" t="s">
        <v>36</v>
      </c>
      <c r="B30" s="4"/>
      <c r="C30" s="4"/>
      <c r="D30" s="4"/>
      <c r="E30" s="4"/>
      <c r="F30" s="67">
        <f>SUM(F4:F29)</f>
        <v>4450000</v>
      </c>
      <c r="G30" s="67">
        <f>SUM(G4:G29)</f>
        <v>2260000</v>
      </c>
      <c r="I30" s="67">
        <f>SUM(I4:I29)</f>
        <v>-2190000</v>
      </c>
    </row>
  </sheetData>
  <mergeCells count="3">
    <mergeCell ref="A1:J1"/>
    <mergeCell ref="A2:J2"/>
    <mergeCell ref="A30:E30"/>
  </mergeCells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rightToLeft="1" tabSelected="1" zoomScaleNormal="100" workbookViewId="0">
      <pane ySplit="4" topLeftCell="A5" activePane="bottomLeft" state="frozen"/>
      <selection pane="bottomLeft" activeCell="C10" sqref="C10"/>
    </sheetView>
  </sheetViews>
  <sheetFormatPr defaultColWidth="8.6640625" defaultRowHeight="14.4" x14ac:dyDescent="0.3"/>
  <cols>
    <col min="1" max="1" width="14" style="15" customWidth="1"/>
    <col min="2" max="2" width="16" style="15" customWidth="1"/>
    <col min="3" max="3" width="30" style="15" customWidth="1"/>
    <col min="4" max="7" width="18" style="15" customWidth="1"/>
  </cols>
  <sheetData>
    <row r="1" spans="1:7" ht="34.5" customHeight="1" x14ac:dyDescent="0.3">
      <c r="A1" s="7" t="s">
        <v>166</v>
      </c>
      <c r="B1" s="7"/>
      <c r="C1" s="7"/>
      <c r="D1" s="7"/>
      <c r="E1" s="7"/>
      <c r="F1" s="7"/>
      <c r="G1" s="7"/>
    </row>
    <row r="2" spans="1:7" ht="21.75" customHeight="1" x14ac:dyDescent="0.3">
      <c r="A2" s="6" t="s">
        <v>167</v>
      </c>
      <c r="B2" s="6"/>
      <c r="C2" s="6"/>
      <c r="D2" s="6"/>
      <c r="E2" s="6"/>
      <c r="F2" s="6"/>
      <c r="G2" s="6"/>
    </row>
    <row r="3" spans="1:7" ht="27.75" customHeight="1" x14ac:dyDescent="0.3">
      <c r="A3" s="29" t="s">
        <v>2</v>
      </c>
      <c r="B3" s="29" t="s">
        <v>168</v>
      </c>
      <c r="C3" s="29" t="s">
        <v>50</v>
      </c>
      <c r="D3" s="29" t="s">
        <v>7</v>
      </c>
      <c r="E3" s="29" t="s">
        <v>8</v>
      </c>
      <c r="F3" s="29" t="s">
        <v>169</v>
      </c>
      <c r="G3" s="29" t="s">
        <v>9</v>
      </c>
    </row>
    <row r="4" spans="1:7" ht="15" customHeight="1" x14ac:dyDescent="0.3">
      <c r="A4" s="68" t="s">
        <v>170</v>
      </c>
      <c r="B4" s="69"/>
      <c r="C4" s="69"/>
      <c r="D4" s="70">
        <v>0</v>
      </c>
      <c r="E4" s="70">
        <v>0</v>
      </c>
      <c r="F4" s="70">
        <v>0</v>
      </c>
      <c r="G4" s="69"/>
    </row>
    <row r="5" spans="1:7" ht="15" customHeight="1" x14ac:dyDescent="0.3">
      <c r="A5" s="36"/>
      <c r="B5" s="36"/>
      <c r="C5" s="36"/>
      <c r="D5" s="65"/>
      <c r="E5" s="65"/>
      <c r="F5" s="71">
        <f t="shared" ref="F5:F34" si="0">F4+D5-E5</f>
        <v>0</v>
      </c>
      <c r="G5" s="36"/>
    </row>
    <row r="6" spans="1:7" ht="15" customHeight="1" x14ac:dyDescent="0.3">
      <c r="A6" s="39"/>
      <c r="B6" s="39"/>
      <c r="C6" s="39"/>
      <c r="D6" s="63"/>
      <c r="E6" s="63"/>
      <c r="F6" s="72">
        <f t="shared" si="0"/>
        <v>0</v>
      </c>
      <c r="G6" s="39"/>
    </row>
    <row r="7" spans="1:7" ht="15" customHeight="1" x14ac:dyDescent="0.3">
      <c r="A7" s="36"/>
      <c r="B7" s="36"/>
      <c r="C7" s="36"/>
      <c r="D7" s="65"/>
      <c r="E7" s="65"/>
      <c r="F7" s="71">
        <f t="shared" si="0"/>
        <v>0</v>
      </c>
      <c r="G7" s="36"/>
    </row>
    <row r="8" spans="1:7" ht="15" customHeight="1" x14ac:dyDescent="0.3">
      <c r="A8" s="39"/>
      <c r="B8" s="39"/>
      <c r="C8" s="39"/>
      <c r="D8" s="63"/>
      <c r="E8" s="63"/>
      <c r="F8" s="72">
        <f t="shared" si="0"/>
        <v>0</v>
      </c>
      <c r="G8" s="39"/>
    </row>
    <row r="9" spans="1:7" ht="15" customHeight="1" x14ac:dyDescent="0.3">
      <c r="A9" s="36"/>
      <c r="B9" s="36"/>
      <c r="C9" s="36"/>
      <c r="D9" s="65"/>
      <c r="E9" s="65"/>
      <c r="F9" s="71">
        <f t="shared" si="0"/>
        <v>0</v>
      </c>
      <c r="G9" s="36"/>
    </row>
    <row r="10" spans="1:7" ht="15" customHeight="1" x14ac:dyDescent="0.3">
      <c r="A10" s="39"/>
      <c r="B10" s="39"/>
      <c r="C10" s="39"/>
      <c r="D10" s="63"/>
      <c r="E10" s="63"/>
      <c r="F10" s="72">
        <f t="shared" si="0"/>
        <v>0</v>
      </c>
      <c r="G10" s="39"/>
    </row>
    <row r="11" spans="1:7" ht="15" customHeight="1" x14ac:dyDescent="0.3">
      <c r="A11" s="36"/>
      <c r="B11" s="36"/>
      <c r="C11" s="36"/>
      <c r="D11" s="65"/>
      <c r="E11" s="65"/>
      <c r="F11" s="71">
        <f t="shared" si="0"/>
        <v>0</v>
      </c>
      <c r="G11" s="36"/>
    </row>
    <row r="12" spans="1:7" ht="15" customHeight="1" x14ac:dyDescent="0.3">
      <c r="A12" s="39"/>
      <c r="B12" s="39"/>
      <c r="C12" s="39"/>
      <c r="D12" s="63"/>
      <c r="E12" s="63"/>
      <c r="F12" s="72">
        <f t="shared" si="0"/>
        <v>0</v>
      </c>
      <c r="G12" s="39"/>
    </row>
    <row r="13" spans="1:7" ht="15" customHeight="1" x14ac:dyDescent="0.3">
      <c r="A13" s="36"/>
      <c r="B13" s="36"/>
      <c r="C13" s="36"/>
      <c r="D13" s="65"/>
      <c r="E13" s="65"/>
      <c r="F13" s="71">
        <f t="shared" si="0"/>
        <v>0</v>
      </c>
      <c r="G13" s="36"/>
    </row>
    <row r="14" spans="1:7" ht="15" customHeight="1" x14ac:dyDescent="0.3">
      <c r="A14" s="39"/>
      <c r="B14" s="39"/>
      <c r="C14" s="39"/>
      <c r="D14" s="63"/>
      <c r="E14" s="63"/>
      <c r="F14" s="72">
        <f t="shared" si="0"/>
        <v>0</v>
      </c>
      <c r="G14" s="39"/>
    </row>
    <row r="15" spans="1:7" ht="15" customHeight="1" x14ac:dyDescent="0.3">
      <c r="A15" s="36"/>
      <c r="B15" s="36"/>
      <c r="C15" s="36"/>
      <c r="D15" s="65"/>
      <c r="E15" s="65"/>
      <c r="F15" s="71">
        <f t="shared" si="0"/>
        <v>0</v>
      </c>
      <c r="G15" s="36"/>
    </row>
    <row r="16" spans="1:7" ht="15" customHeight="1" x14ac:dyDescent="0.3">
      <c r="A16" s="39"/>
      <c r="B16" s="39"/>
      <c r="C16" s="39"/>
      <c r="D16" s="63"/>
      <c r="E16" s="63"/>
      <c r="F16" s="72">
        <f t="shared" si="0"/>
        <v>0</v>
      </c>
      <c r="G16" s="39"/>
    </row>
    <row r="17" spans="1:7" ht="15" customHeight="1" x14ac:dyDescent="0.3">
      <c r="A17" s="36"/>
      <c r="B17" s="36"/>
      <c r="C17" s="36"/>
      <c r="D17" s="65"/>
      <c r="E17" s="65"/>
      <c r="F17" s="71">
        <f t="shared" si="0"/>
        <v>0</v>
      </c>
      <c r="G17" s="36"/>
    </row>
    <row r="18" spans="1:7" ht="15" customHeight="1" x14ac:dyDescent="0.3">
      <c r="A18" s="39"/>
      <c r="B18" s="39"/>
      <c r="C18" s="39"/>
      <c r="D18" s="63"/>
      <c r="E18" s="63"/>
      <c r="F18" s="72">
        <f t="shared" si="0"/>
        <v>0</v>
      </c>
      <c r="G18" s="39"/>
    </row>
    <row r="19" spans="1:7" ht="15" customHeight="1" x14ac:dyDescent="0.3">
      <c r="A19" s="36"/>
      <c r="B19" s="36"/>
      <c r="C19" s="36"/>
      <c r="D19" s="65"/>
      <c r="E19" s="65"/>
      <c r="F19" s="71">
        <f t="shared" si="0"/>
        <v>0</v>
      </c>
      <c r="G19" s="36"/>
    </row>
    <row r="20" spans="1:7" ht="15" customHeight="1" x14ac:dyDescent="0.3">
      <c r="A20" s="39"/>
      <c r="B20" s="39"/>
      <c r="C20" s="39"/>
      <c r="D20" s="63"/>
      <c r="E20" s="63"/>
      <c r="F20" s="72">
        <f t="shared" si="0"/>
        <v>0</v>
      </c>
      <c r="G20" s="39"/>
    </row>
    <row r="21" spans="1:7" ht="15" customHeight="1" x14ac:dyDescent="0.3">
      <c r="A21" s="36"/>
      <c r="B21" s="36"/>
      <c r="C21" s="36"/>
      <c r="D21" s="65"/>
      <c r="E21" s="65"/>
      <c r="F21" s="71">
        <f t="shared" si="0"/>
        <v>0</v>
      </c>
      <c r="G21" s="36"/>
    </row>
    <row r="22" spans="1:7" ht="15" customHeight="1" x14ac:dyDescent="0.3">
      <c r="A22" s="39"/>
      <c r="B22" s="39"/>
      <c r="C22" s="39"/>
      <c r="D22" s="63"/>
      <c r="E22" s="63"/>
      <c r="F22" s="72">
        <f t="shared" si="0"/>
        <v>0</v>
      </c>
      <c r="G22" s="39"/>
    </row>
    <row r="23" spans="1:7" ht="15" customHeight="1" x14ac:dyDescent="0.3">
      <c r="A23" s="36"/>
      <c r="B23" s="36"/>
      <c r="C23" s="36"/>
      <c r="D23" s="65"/>
      <c r="E23" s="65"/>
      <c r="F23" s="71">
        <f t="shared" si="0"/>
        <v>0</v>
      </c>
      <c r="G23" s="36"/>
    </row>
    <row r="24" spans="1:7" ht="15" customHeight="1" x14ac:dyDescent="0.3">
      <c r="A24" s="39"/>
      <c r="B24" s="39"/>
      <c r="C24" s="39"/>
      <c r="D24" s="63"/>
      <c r="E24" s="63"/>
      <c r="F24" s="72">
        <f t="shared" si="0"/>
        <v>0</v>
      </c>
      <c r="G24" s="39"/>
    </row>
    <row r="25" spans="1:7" ht="15" customHeight="1" x14ac:dyDescent="0.3">
      <c r="A25" s="36"/>
      <c r="B25" s="36"/>
      <c r="C25" s="36"/>
      <c r="D25" s="65"/>
      <c r="E25" s="65"/>
      <c r="F25" s="71">
        <f t="shared" si="0"/>
        <v>0</v>
      </c>
      <c r="G25" s="36"/>
    </row>
    <row r="26" spans="1:7" ht="15" customHeight="1" x14ac:dyDescent="0.3">
      <c r="A26" s="39"/>
      <c r="B26" s="39"/>
      <c r="C26" s="39"/>
      <c r="D26" s="63"/>
      <c r="E26" s="63"/>
      <c r="F26" s="72">
        <f t="shared" si="0"/>
        <v>0</v>
      </c>
      <c r="G26" s="39"/>
    </row>
    <row r="27" spans="1:7" ht="15" customHeight="1" x14ac:dyDescent="0.3">
      <c r="A27" s="36"/>
      <c r="B27" s="36"/>
      <c r="C27" s="36"/>
      <c r="D27" s="65"/>
      <c r="E27" s="65"/>
      <c r="F27" s="71">
        <f t="shared" si="0"/>
        <v>0</v>
      </c>
      <c r="G27" s="36"/>
    </row>
    <row r="28" spans="1:7" ht="15" customHeight="1" x14ac:dyDescent="0.3">
      <c r="A28" s="39"/>
      <c r="B28" s="39"/>
      <c r="C28" s="39"/>
      <c r="D28" s="63"/>
      <c r="E28" s="63"/>
      <c r="F28" s="72">
        <f t="shared" si="0"/>
        <v>0</v>
      </c>
      <c r="G28" s="39"/>
    </row>
    <row r="29" spans="1:7" ht="15" customHeight="1" x14ac:dyDescent="0.3">
      <c r="A29" s="36"/>
      <c r="B29" s="36"/>
      <c r="C29" s="36"/>
      <c r="D29" s="65"/>
      <c r="E29" s="65"/>
      <c r="F29" s="71">
        <f t="shared" si="0"/>
        <v>0</v>
      </c>
      <c r="G29" s="36"/>
    </row>
    <row r="30" spans="1:7" ht="15" customHeight="1" x14ac:dyDescent="0.3">
      <c r="A30" s="39"/>
      <c r="B30" s="39"/>
      <c r="C30" s="39"/>
      <c r="D30" s="63"/>
      <c r="E30" s="63"/>
      <c r="F30" s="72">
        <f t="shared" si="0"/>
        <v>0</v>
      </c>
      <c r="G30" s="39"/>
    </row>
    <row r="31" spans="1:7" ht="15" customHeight="1" x14ac:dyDescent="0.3">
      <c r="A31" s="36"/>
      <c r="B31" s="36"/>
      <c r="C31" s="36"/>
      <c r="D31" s="65"/>
      <c r="E31" s="65"/>
      <c r="F31" s="71">
        <f t="shared" si="0"/>
        <v>0</v>
      </c>
      <c r="G31" s="36"/>
    </row>
    <row r="32" spans="1:7" ht="15" customHeight="1" x14ac:dyDescent="0.3">
      <c r="A32" s="39"/>
      <c r="B32" s="39"/>
      <c r="C32" s="39"/>
      <c r="D32" s="63"/>
      <c r="E32" s="63"/>
      <c r="F32" s="72">
        <f t="shared" si="0"/>
        <v>0</v>
      </c>
      <c r="G32" s="39"/>
    </row>
    <row r="33" spans="1:7" ht="15" customHeight="1" x14ac:dyDescent="0.3">
      <c r="A33" s="36"/>
      <c r="B33" s="36"/>
      <c r="C33" s="36"/>
      <c r="D33" s="65"/>
      <c r="E33" s="65"/>
      <c r="F33" s="71">
        <f t="shared" si="0"/>
        <v>0</v>
      </c>
      <c r="G33" s="36"/>
    </row>
    <row r="34" spans="1:7" ht="15" customHeight="1" x14ac:dyDescent="0.3">
      <c r="A34" s="39"/>
      <c r="B34" s="39"/>
      <c r="C34" s="39"/>
      <c r="D34" s="63"/>
      <c r="E34" s="63"/>
      <c r="F34" s="72">
        <f t="shared" si="0"/>
        <v>0</v>
      </c>
      <c r="G34" s="39"/>
    </row>
    <row r="35" spans="1:7" ht="15" customHeight="1" x14ac:dyDescent="0.3">
      <c r="A35" s="3" t="s">
        <v>36</v>
      </c>
      <c r="B35" s="3"/>
      <c r="C35" s="3"/>
      <c r="D35" s="28">
        <f>SUM(D5:D34)</f>
        <v>0</v>
      </c>
      <c r="E35" s="28">
        <f>SUM(E5:E34)</f>
        <v>0</v>
      </c>
      <c r="F35" s="28">
        <f>F34</f>
        <v>0</v>
      </c>
      <c r="G35" s="22"/>
    </row>
  </sheetData>
  <mergeCells count="3">
    <mergeCell ref="A1:G1"/>
    <mergeCell ref="A2:G2"/>
    <mergeCell ref="A35:C35"/>
  </mergeCells>
  <pageMargins left="0.75" right="0.75" top="1" bottom="1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showGridLines="0" rightToLeft="1" zoomScaleNormal="100" workbookViewId="0">
      <selection sqref="A1:G2"/>
    </sheetView>
  </sheetViews>
  <sheetFormatPr defaultColWidth="8.6640625" defaultRowHeight="14.4" x14ac:dyDescent="0.3"/>
  <cols>
    <col min="1" max="1" width="5" style="15" customWidth="1"/>
    <col min="2" max="2" width="30" style="15" customWidth="1"/>
    <col min="3" max="4" width="10" style="15" customWidth="1"/>
    <col min="5" max="5" width="18" style="15" customWidth="1"/>
    <col min="6" max="6" width="12" style="15" customWidth="1"/>
    <col min="7" max="7" width="18" style="15" customWidth="1"/>
  </cols>
  <sheetData>
    <row r="1" spans="1:7" ht="30" customHeight="1" x14ac:dyDescent="0.3">
      <c r="A1" s="2" t="s">
        <v>171</v>
      </c>
      <c r="B1" s="2"/>
      <c r="C1" s="2"/>
      <c r="D1" s="2"/>
      <c r="E1" s="2"/>
      <c r="F1" s="2"/>
      <c r="G1" s="2"/>
    </row>
    <row r="2" spans="1:7" ht="19.5" customHeight="1" x14ac:dyDescent="0.3">
      <c r="A2" s="2"/>
      <c r="B2" s="2"/>
      <c r="C2" s="2"/>
      <c r="D2" s="2"/>
      <c r="E2" s="2"/>
      <c r="F2" s="2"/>
      <c r="G2" s="2"/>
    </row>
    <row r="3" spans="1:7" ht="24.75" customHeight="1" x14ac:dyDescent="0.3">
      <c r="A3" s="1" t="s">
        <v>172</v>
      </c>
      <c r="B3" s="1"/>
      <c r="C3" s="1"/>
      <c r="D3" s="1"/>
      <c r="E3" s="1"/>
      <c r="F3" s="1"/>
      <c r="G3" s="1"/>
    </row>
    <row r="4" spans="1:7" ht="21.75" customHeight="1" x14ac:dyDescent="0.3">
      <c r="A4" s="73" t="s">
        <v>173</v>
      </c>
      <c r="B4" s="74" t="s">
        <v>174</v>
      </c>
      <c r="D4" s="73" t="s">
        <v>175</v>
      </c>
      <c r="E4" s="74" t="s">
        <v>10</v>
      </c>
    </row>
    <row r="5" spans="1:7" ht="21.75" customHeight="1" x14ac:dyDescent="0.3">
      <c r="A5" s="73" t="s">
        <v>176</v>
      </c>
      <c r="B5" s="74"/>
      <c r="D5" s="73" t="s">
        <v>177</v>
      </c>
      <c r="E5" s="74"/>
    </row>
    <row r="6" spans="1:7" ht="21.75" customHeight="1" x14ac:dyDescent="0.3">
      <c r="A6" s="73" t="s">
        <v>178</v>
      </c>
      <c r="B6" s="74"/>
      <c r="D6" s="73" t="s">
        <v>179</v>
      </c>
      <c r="E6" s="74" t="s">
        <v>180</v>
      </c>
    </row>
    <row r="7" spans="1:7" ht="4.5" customHeight="1" x14ac:dyDescent="0.3"/>
    <row r="8" spans="1:7" ht="27.75" customHeight="1" x14ac:dyDescent="0.3">
      <c r="A8" s="29" t="s">
        <v>181</v>
      </c>
      <c r="B8" s="29" t="s">
        <v>182</v>
      </c>
      <c r="C8" s="29" t="s">
        <v>183</v>
      </c>
      <c r="D8" s="29" t="s">
        <v>184</v>
      </c>
      <c r="E8" s="29" t="s">
        <v>185</v>
      </c>
      <c r="F8" s="29" t="s">
        <v>186</v>
      </c>
      <c r="G8" s="29" t="s">
        <v>112</v>
      </c>
    </row>
    <row r="9" spans="1:7" ht="15" customHeight="1" x14ac:dyDescent="0.3">
      <c r="A9" s="19">
        <v>1</v>
      </c>
      <c r="B9" s="36"/>
      <c r="C9" s="75"/>
      <c r="D9" s="36"/>
      <c r="E9" s="35"/>
      <c r="F9" s="76"/>
      <c r="G9" s="26" t="str">
        <f t="shared" ref="G9:G18" si="0">IF(C9="","",C9*E9*(1-F9))</f>
        <v/>
      </c>
    </row>
    <row r="10" spans="1:7" ht="15" customHeight="1" x14ac:dyDescent="0.3">
      <c r="A10" s="17">
        <v>2</v>
      </c>
      <c r="B10" s="39"/>
      <c r="C10" s="77"/>
      <c r="D10" s="39"/>
      <c r="E10" s="38"/>
      <c r="F10" s="78"/>
      <c r="G10" s="24" t="str">
        <f t="shared" si="0"/>
        <v/>
      </c>
    </row>
    <row r="11" spans="1:7" ht="15" customHeight="1" x14ac:dyDescent="0.3">
      <c r="A11" s="19">
        <v>3</v>
      </c>
      <c r="B11" s="36"/>
      <c r="C11" s="75"/>
      <c r="D11" s="36"/>
      <c r="E11" s="35"/>
      <c r="F11" s="76"/>
      <c r="G11" s="26" t="str">
        <f t="shared" si="0"/>
        <v/>
      </c>
    </row>
    <row r="12" spans="1:7" ht="15" customHeight="1" x14ac:dyDescent="0.3">
      <c r="A12" s="17">
        <v>4</v>
      </c>
      <c r="B12" s="39"/>
      <c r="C12" s="77"/>
      <c r="D12" s="39"/>
      <c r="E12" s="38"/>
      <c r="F12" s="78"/>
      <c r="G12" s="24" t="str">
        <f t="shared" si="0"/>
        <v/>
      </c>
    </row>
    <row r="13" spans="1:7" ht="15" customHeight="1" x14ac:dyDescent="0.3">
      <c r="A13" s="19">
        <v>5</v>
      </c>
      <c r="B13" s="36"/>
      <c r="C13" s="75"/>
      <c r="D13" s="36"/>
      <c r="E13" s="35"/>
      <c r="F13" s="76"/>
      <c r="G13" s="26" t="str">
        <f t="shared" si="0"/>
        <v/>
      </c>
    </row>
    <row r="14" spans="1:7" ht="15" customHeight="1" x14ac:dyDescent="0.3">
      <c r="A14" s="17">
        <v>6</v>
      </c>
      <c r="B14" s="39"/>
      <c r="C14" s="77"/>
      <c r="D14" s="39"/>
      <c r="E14" s="38"/>
      <c r="F14" s="78"/>
      <c r="G14" s="24" t="str">
        <f t="shared" si="0"/>
        <v/>
      </c>
    </row>
    <row r="15" spans="1:7" ht="15" customHeight="1" x14ac:dyDescent="0.3">
      <c r="A15" s="19">
        <v>7</v>
      </c>
      <c r="B15" s="36"/>
      <c r="C15" s="75"/>
      <c r="D15" s="36"/>
      <c r="E15" s="35"/>
      <c r="F15" s="76"/>
      <c r="G15" s="26" t="str">
        <f t="shared" si="0"/>
        <v/>
      </c>
    </row>
    <row r="16" spans="1:7" ht="15" customHeight="1" x14ac:dyDescent="0.3">
      <c r="A16" s="17">
        <v>8</v>
      </c>
      <c r="B16" s="39"/>
      <c r="C16" s="77"/>
      <c r="D16" s="39"/>
      <c r="E16" s="38"/>
      <c r="F16" s="78"/>
      <c r="G16" s="24" t="str">
        <f t="shared" si="0"/>
        <v/>
      </c>
    </row>
    <row r="17" spans="1:7" ht="15" customHeight="1" x14ac:dyDescent="0.3">
      <c r="A17" s="19">
        <v>9</v>
      </c>
      <c r="B17" s="36"/>
      <c r="C17" s="75"/>
      <c r="D17" s="36"/>
      <c r="E17" s="35"/>
      <c r="F17" s="76"/>
      <c r="G17" s="26" t="str">
        <f t="shared" si="0"/>
        <v/>
      </c>
    </row>
    <row r="18" spans="1:7" ht="15" customHeight="1" x14ac:dyDescent="0.3">
      <c r="A18" s="17">
        <v>10</v>
      </c>
      <c r="B18" s="39"/>
      <c r="C18" s="77"/>
      <c r="D18" s="39"/>
      <c r="E18" s="38"/>
      <c r="F18" s="78"/>
      <c r="G18" s="24" t="str">
        <f t="shared" si="0"/>
        <v/>
      </c>
    </row>
    <row r="19" spans="1:7" ht="21.75" customHeight="1" x14ac:dyDescent="0.3">
      <c r="A19" s="88" t="s">
        <v>187</v>
      </c>
      <c r="B19" s="88"/>
      <c r="C19" s="88"/>
      <c r="D19" s="88"/>
      <c r="E19" s="88"/>
      <c r="F19" s="88"/>
      <c r="G19" s="67">
        <f>SUM(G9:G18)</f>
        <v>0</v>
      </c>
    </row>
    <row r="20" spans="1:7" ht="21.75" customHeight="1" x14ac:dyDescent="0.3">
      <c r="A20" s="88" t="s">
        <v>188</v>
      </c>
      <c r="B20" s="88"/>
      <c r="C20" s="88"/>
      <c r="D20" s="88"/>
      <c r="E20" s="88"/>
      <c r="F20" s="88"/>
      <c r="G20" s="67">
        <f>G19*0.14</f>
        <v>0</v>
      </c>
    </row>
    <row r="21" spans="1:7" ht="21.75" customHeight="1" x14ac:dyDescent="0.3">
      <c r="A21" s="89" t="s">
        <v>189</v>
      </c>
      <c r="B21" s="89"/>
      <c r="C21" s="89"/>
      <c r="D21" s="89"/>
      <c r="E21" s="89"/>
      <c r="F21" s="89"/>
      <c r="G21" s="79">
        <f>G19+G20</f>
        <v>0</v>
      </c>
    </row>
    <row r="23" spans="1:7" ht="18" customHeight="1" x14ac:dyDescent="0.3">
      <c r="A23" s="90" t="s">
        <v>190</v>
      </c>
      <c r="B23" s="90"/>
      <c r="C23" s="90"/>
      <c r="D23" s="90"/>
      <c r="E23" s="90"/>
      <c r="F23" s="90"/>
      <c r="G23" s="90"/>
    </row>
    <row r="24" spans="1:7" ht="15" customHeight="1" x14ac:dyDescent="0.3">
      <c r="A24" s="91" t="s">
        <v>191</v>
      </c>
      <c r="B24" s="91"/>
      <c r="C24" s="91"/>
      <c r="D24" s="91"/>
      <c r="E24" s="91"/>
      <c r="F24" s="91"/>
      <c r="G24" s="91"/>
    </row>
  </sheetData>
  <mergeCells count="7">
    <mergeCell ref="A23:G23"/>
    <mergeCell ref="A24:G24"/>
    <mergeCell ref="A1:G2"/>
    <mergeCell ref="A3:G3"/>
    <mergeCell ref="A19:F19"/>
    <mergeCell ref="A20:F20"/>
    <mergeCell ref="A21:F21"/>
  </mergeCells>
  <pageMargins left="0.75" right="0.75" top="1" bottom="1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rightToLeft="1" zoomScaleNormal="100" workbookViewId="0">
      <pane ySplit="3" topLeftCell="A4" activePane="bottomLeft" state="frozen"/>
      <selection pane="bottomLeft" sqref="A1:J1"/>
    </sheetView>
  </sheetViews>
  <sheetFormatPr defaultColWidth="8.6640625" defaultRowHeight="14.4" x14ac:dyDescent="0.3"/>
  <cols>
    <col min="1" max="1" width="5" style="15" customWidth="1"/>
    <col min="2" max="2" width="22" style="15" customWidth="1"/>
    <col min="3" max="3" width="18" style="15" customWidth="1"/>
    <col min="4" max="4" width="16" style="15" customWidth="1"/>
    <col min="5" max="5" width="14" style="15" customWidth="1"/>
    <col min="6" max="6" width="16" style="15" customWidth="1"/>
    <col min="7" max="7" width="12" style="15" customWidth="1"/>
    <col min="8" max="8" width="18" style="15" customWidth="1"/>
    <col min="9" max="10" width="16" style="15" customWidth="1"/>
  </cols>
  <sheetData>
    <row r="1" spans="1:10" ht="34.5" customHeight="1" x14ac:dyDescent="0.3">
      <c r="A1" s="7" t="s">
        <v>192</v>
      </c>
      <c r="B1" s="7"/>
      <c r="C1" s="7"/>
      <c r="D1" s="7"/>
      <c r="E1" s="7"/>
      <c r="F1" s="7"/>
      <c r="G1" s="7"/>
      <c r="H1" s="7"/>
      <c r="I1" s="7"/>
      <c r="J1" s="7"/>
    </row>
    <row r="2" spans="1:10" ht="21.75" customHeight="1" x14ac:dyDescent="0.3">
      <c r="A2" s="6" t="s">
        <v>193</v>
      </c>
      <c r="B2" s="6"/>
      <c r="C2" s="6"/>
      <c r="D2" s="6"/>
      <c r="E2" s="6"/>
      <c r="F2" s="6"/>
      <c r="G2" s="6"/>
      <c r="H2" s="6"/>
      <c r="I2" s="6"/>
      <c r="J2" s="6"/>
    </row>
    <row r="3" spans="1:10" ht="27.75" customHeight="1" x14ac:dyDescent="0.3">
      <c r="A3" s="29" t="s">
        <v>181</v>
      </c>
      <c r="B3" s="29" t="s">
        <v>194</v>
      </c>
      <c r="C3" s="29" t="s">
        <v>195</v>
      </c>
      <c r="D3" s="29" t="s">
        <v>196</v>
      </c>
      <c r="E3" s="29" t="s">
        <v>197</v>
      </c>
      <c r="F3" s="29" t="s">
        <v>198</v>
      </c>
      <c r="G3" s="29" t="s">
        <v>199</v>
      </c>
      <c r="H3" s="29" t="s">
        <v>200</v>
      </c>
      <c r="I3" s="29" t="s">
        <v>201</v>
      </c>
      <c r="J3" s="29" t="s">
        <v>202</v>
      </c>
    </row>
    <row r="4" spans="1:10" ht="15" customHeight="1" x14ac:dyDescent="0.3">
      <c r="A4" s="43">
        <v>1</v>
      </c>
      <c r="B4" s="43" t="s">
        <v>203</v>
      </c>
      <c r="C4" s="43" t="s">
        <v>204</v>
      </c>
      <c r="D4" s="38">
        <v>8000</v>
      </c>
      <c r="E4" s="38">
        <v>1500</v>
      </c>
      <c r="F4" s="38">
        <v>500</v>
      </c>
      <c r="G4" s="38">
        <v>1000</v>
      </c>
      <c r="H4" s="80">
        <f>D4+E4+F4+G4</f>
        <v>11000</v>
      </c>
      <c r="I4" s="72">
        <f>D4*0.11</f>
        <v>880</v>
      </c>
      <c r="J4" s="81">
        <f>H4-I4</f>
        <v>10120</v>
      </c>
    </row>
    <row r="5" spans="1:10" ht="15" customHeight="1" x14ac:dyDescent="0.3">
      <c r="A5" s="44">
        <v>2</v>
      </c>
      <c r="B5" s="44" t="s">
        <v>205</v>
      </c>
      <c r="C5" s="44" t="s">
        <v>206</v>
      </c>
      <c r="D5" s="35">
        <v>6000</v>
      </c>
      <c r="E5" s="35">
        <v>1000</v>
      </c>
      <c r="F5" s="35">
        <v>500</v>
      </c>
      <c r="G5" s="35">
        <v>500</v>
      </c>
      <c r="H5" s="82">
        <f>D5+E5+F5+G5</f>
        <v>8000</v>
      </c>
      <c r="I5" s="71">
        <f>D5*0.11</f>
        <v>660</v>
      </c>
      <c r="J5" s="83">
        <f>H5-I5</f>
        <v>7340</v>
      </c>
    </row>
    <row r="6" spans="1:10" ht="15" customHeight="1" x14ac:dyDescent="0.3">
      <c r="A6" s="43">
        <v>3</v>
      </c>
      <c r="B6" s="43" t="s">
        <v>207</v>
      </c>
      <c r="C6" s="43" t="s">
        <v>208</v>
      </c>
      <c r="D6" s="38">
        <v>12000</v>
      </c>
      <c r="E6" s="38">
        <v>2000</v>
      </c>
      <c r="F6" s="38">
        <v>700</v>
      </c>
      <c r="G6" s="38">
        <v>2000</v>
      </c>
      <c r="H6" s="80">
        <f>D6+E6+F6+G6</f>
        <v>16700</v>
      </c>
      <c r="I6" s="72">
        <f>D6*0.11</f>
        <v>1320</v>
      </c>
      <c r="J6" s="81">
        <f>H6-I6</f>
        <v>15380</v>
      </c>
    </row>
    <row r="7" spans="1:10" ht="15" customHeight="1" x14ac:dyDescent="0.3">
      <c r="A7" s="44">
        <v>4</v>
      </c>
      <c r="B7" s="44" t="s">
        <v>209</v>
      </c>
      <c r="C7" s="44" t="s">
        <v>210</v>
      </c>
      <c r="D7" s="35">
        <v>5000</v>
      </c>
      <c r="E7" s="35">
        <v>800</v>
      </c>
      <c r="F7" s="35">
        <v>500</v>
      </c>
      <c r="G7" s="35">
        <v>300</v>
      </c>
      <c r="H7" s="82">
        <f>D7+E7+F7+G7</f>
        <v>6600</v>
      </c>
      <c r="I7" s="71">
        <f>D7*0.11</f>
        <v>550</v>
      </c>
      <c r="J7" s="83">
        <f>H7-I7</f>
        <v>6050</v>
      </c>
    </row>
    <row r="8" spans="1:10" ht="15" customHeight="1" x14ac:dyDescent="0.3">
      <c r="A8" s="43">
        <v>5</v>
      </c>
      <c r="B8" s="43" t="s">
        <v>211</v>
      </c>
      <c r="C8" s="43" t="s">
        <v>212</v>
      </c>
      <c r="D8" s="38">
        <v>7000</v>
      </c>
      <c r="E8" s="38">
        <v>1200</v>
      </c>
      <c r="F8" s="38">
        <v>600</v>
      </c>
      <c r="G8" s="38">
        <v>800</v>
      </c>
      <c r="H8" s="80">
        <f>D8+E8+F8+G8</f>
        <v>9600</v>
      </c>
      <c r="I8" s="72">
        <f>D8*0.11</f>
        <v>770</v>
      </c>
      <c r="J8" s="81">
        <f>H8-I8</f>
        <v>8830</v>
      </c>
    </row>
    <row r="9" spans="1:10" ht="15" customHeight="1" x14ac:dyDescent="0.3">
      <c r="A9" s="36">
        <v>6</v>
      </c>
      <c r="B9" s="36"/>
      <c r="C9" s="36"/>
      <c r="D9" s="36"/>
      <c r="E9" s="36"/>
      <c r="F9" s="36"/>
      <c r="G9" s="36"/>
      <c r="H9" s="84" t="str">
        <f t="shared" ref="H9:H29" si="0">IF(D9="","",D9+E9+F9+G9)</f>
        <v/>
      </c>
      <c r="I9" s="85" t="str">
        <f t="shared" ref="I9:I29" si="1">IF(D9="","",D9*0.11)</f>
        <v/>
      </c>
      <c r="J9" s="83" t="str">
        <f t="shared" ref="J9:J29" si="2">IF(H9="","",H9-I9)</f>
        <v/>
      </c>
    </row>
    <row r="10" spans="1:10" ht="15" customHeight="1" x14ac:dyDescent="0.3">
      <c r="A10" s="39">
        <v>7</v>
      </c>
      <c r="B10" s="39"/>
      <c r="C10" s="39"/>
      <c r="D10" s="39"/>
      <c r="E10" s="39"/>
      <c r="F10" s="39"/>
      <c r="G10" s="39"/>
      <c r="H10" s="86" t="str">
        <f t="shared" si="0"/>
        <v/>
      </c>
      <c r="I10" s="87" t="str">
        <f t="shared" si="1"/>
        <v/>
      </c>
      <c r="J10" s="81" t="str">
        <f t="shared" si="2"/>
        <v/>
      </c>
    </row>
    <row r="11" spans="1:10" ht="15" customHeight="1" x14ac:dyDescent="0.3">
      <c r="A11" s="36">
        <v>8</v>
      </c>
      <c r="B11" s="36"/>
      <c r="C11" s="36"/>
      <c r="D11" s="36"/>
      <c r="E11" s="36"/>
      <c r="F11" s="36"/>
      <c r="G11" s="36"/>
      <c r="H11" s="84" t="str">
        <f t="shared" si="0"/>
        <v/>
      </c>
      <c r="I11" s="85" t="str">
        <f t="shared" si="1"/>
        <v/>
      </c>
      <c r="J11" s="83" t="str">
        <f t="shared" si="2"/>
        <v/>
      </c>
    </row>
    <row r="12" spans="1:10" ht="15" customHeight="1" x14ac:dyDescent="0.3">
      <c r="A12" s="39">
        <v>9</v>
      </c>
      <c r="B12" s="39"/>
      <c r="C12" s="39"/>
      <c r="D12" s="39"/>
      <c r="E12" s="39"/>
      <c r="F12" s="39"/>
      <c r="G12" s="39"/>
      <c r="H12" s="86" t="str">
        <f t="shared" si="0"/>
        <v/>
      </c>
      <c r="I12" s="87" t="str">
        <f t="shared" si="1"/>
        <v/>
      </c>
      <c r="J12" s="81" t="str">
        <f t="shared" si="2"/>
        <v/>
      </c>
    </row>
    <row r="13" spans="1:10" ht="15" customHeight="1" x14ac:dyDescent="0.3">
      <c r="A13" s="36">
        <v>10</v>
      </c>
      <c r="B13" s="36"/>
      <c r="C13" s="36"/>
      <c r="D13" s="36"/>
      <c r="E13" s="36"/>
      <c r="F13" s="36"/>
      <c r="G13" s="36"/>
      <c r="H13" s="84" t="str">
        <f t="shared" si="0"/>
        <v/>
      </c>
      <c r="I13" s="85" t="str">
        <f t="shared" si="1"/>
        <v/>
      </c>
      <c r="J13" s="83" t="str">
        <f t="shared" si="2"/>
        <v/>
      </c>
    </row>
    <row r="14" spans="1:10" ht="15" customHeight="1" x14ac:dyDescent="0.3">
      <c r="A14" s="39">
        <v>11</v>
      </c>
      <c r="B14" s="39"/>
      <c r="C14" s="39"/>
      <c r="D14" s="39"/>
      <c r="E14" s="39"/>
      <c r="F14" s="39"/>
      <c r="G14" s="39"/>
      <c r="H14" s="86" t="str">
        <f t="shared" si="0"/>
        <v/>
      </c>
      <c r="I14" s="87" t="str">
        <f t="shared" si="1"/>
        <v/>
      </c>
      <c r="J14" s="81" t="str">
        <f t="shared" si="2"/>
        <v/>
      </c>
    </row>
    <row r="15" spans="1:10" ht="15" customHeight="1" x14ac:dyDescent="0.3">
      <c r="A15" s="36">
        <v>12</v>
      </c>
      <c r="B15" s="36"/>
      <c r="C15" s="36"/>
      <c r="D15" s="36"/>
      <c r="E15" s="36"/>
      <c r="F15" s="36"/>
      <c r="G15" s="36"/>
      <c r="H15" s="84" t="str">
        <f t="shared" si="0"/>
        <v/>
      </c>
      <c r="I15" s="85" t="str">
        <f t="shared" si="1"/>
        <v/>
      </c>
      <c r="J15" s="83" t="str">
        <f t="shared" si="2"/>
        <v/>
      </c>
    </row>
    <row r="16" spans="1:10" ht="15" customHeight="1" x14ac:dyDescent="0.3">
      <c r="A16" s="39">
        <v>13</v>
      </c>
      <c r="B16" s="39"/>
      <c r="C16" s="39"/>
      <c r="D16" s="39"/>
      <c r="E16" s="39"/>
      <c r="F16" s="39"/>
      <c r="G16" s="39"/>
      <c r="H16" s="86" t="str">
        <f t="shared" si="0"/>
        <v/>
      </c>
      <c r="I16" s="87" t="str">
        <f t="shared" si="1"/>
        <v/>
      </c>
      <c r="J16" s="81" t="str">
        <f t="shared" si="2"/>
        <v/>
      </c>
    </row>
    <row r="17" spans="1:10" ht="15" customHeight="1" x14ac:dyDescent="0.3">
      <c r="A17" s="36">
        <v>14</v>
      </c>
      <c r="B17" s="36"/>
      <c r="C17" s="36"/>
      <c r="D17" s="36"/>
      <c r="E17" s="36"/>
      <c r="F17" s="36"/>
      <c r="G17" s="36"/>
      <c r="H17" s="84" t="str">
        <f t="shared" si="0"/>
        <v/>
      </c>
      <c r="I17" s="85" t="str">
        <f t="shared" si="1"/>
        <v/>
      </c>
      <c r="J17" s="83" t="str">
        <f t="shared" si="2"/>
        <v/>
      </c>
    </row>
    <row r="18" spans="1:10" ht="15" customHeight="1" x14ac:dyDescent="0.3">
      <c r="A18" s="39">
        <v>15</v>
      </c>
      <c r="B18" s="39"/>
      <c r="C18" s="39"/>
      <c r="D18" s="39"/>
      <c r="E18" s="39"/>
      <c r="F18" s="39"/>
      <c r="G18" s="39"/>
      <c r="H18" s="86" t="str">
        <f t="shared" si="0"/>
        <v/>
      </c>
      <c r="I18" s="87" t="str">
        <f t="shared" si="1"/>
        <v/>
      </c>
      <c r="J18" s="81" t="str">
        <f t="shared" si="2"/>
        <v/>
      </c>
    </row>
    <row r="19" spans="1:10" ht="15" customHeight="1" x14ac:dyDescent="0.3">
      <c r="A19" s="36">
        <v>16</v>
      </c>
      <c r="B19" s="36"/>
      <c r="C19" s="36"/>
      <c r="D19" s="36"/>
      <c r="E19" s="36"/>
      <c r="F19" s="36"/>
      <c r="G19" s="36"/>
      <c r="H19" s="84" t="str">
        <f t="shared" si="0"/>
        <v/>
      </c>
      <c r="I19" s="85" t="str">
        <f t="shared" si="1"/>
        <v/>
      </c>
      <c r="J19" s="83" t="str">
        <f t="shared" si="2"/>
        <v/>
      </c>
    </row>
    <row r="20" spans="1:10" ht="15" customHeight="1" x14ac:dyDescent="0.3">
      <c r="A20" s="39">
        <v>17</v>
      </c>
      <c r="B20" s="39"/>
      <c r="C20" s="39"/>
      <c r="D20" s="39"/>
      <c r="E20" s="39"/>
      <c r="F20" s="39"/>
      <c r="G20" s="39"/>
      <c r="H20" s="86" t="str">
        <f t="shared" si="0"/>
        <v/>
      </c>
      <c r="I20" s="87" t="str">
        <f t="shared" si="1"/>
        <v/>
      </c>
      <c r="J20" s="81" t="str">
        <f t="shared" si="2"/>
        <v/>
      </c>
    </row>
    <row r="21" spans="1:10" ht="15" customHeight="1" x14ac:dyDescent="0.3">
      <c r="A21" s="36">
        <v>18</v>
      </c>
      <c r="B21" s="36"/>
      <c r="C21" s="36"/>
      <c r="D21" s="36"/>
      <c r="E21" s="36"/>
      <c r="F21" s="36"/>
      <c r="G21" s="36"/>
      <c r="H21" s="84" t="str">
        <f t="shared" si="0"/>
        <v/>
      </c>
      <c r="I21" s="85" t="str">
        <f t="shared" si="1"/>
        <v/>
      </c>
      <c r="J21" s="83" t="str">
        <f t="shared" si="2"/>
        <v/>
      </c>
    </row>
    <row r="22" spans="1:10" ht="15" customHeight="1" x14ac:dyDescent="0.3">
      <c r="A22" s="39">
        <v>19</v>
      </c>
      <c r="B22" s="39"/>
      <c r="C22" s="39"/>
      <c r="D22" s="39"/>
      <c r="E22" s="39"/>
      <c r="F22" s="39"/>
      <c r="G22" s="39"/>
      <c r="H22" s="86" t="str">
        <f t="shared" si="0"/>
        <v/>
      </c>
      <c r="I22" s="87" t="str">
        <f t="shared" si="1"/>
        <v/>
      </c>
      <c r="J22" s="81" t="str">
        <f t="shared" si="2"/>
        <v/>
      </c>
    </row>
    <row r="23" spans="1:10" ht="15" customHeight="1" x14ac:dyDescent="0.3">
      <c r="A23" s="36">
        <v>20</v>
      </c>
      <c r="B23" s="36"/>
      <c r="C23" s="36"/>
      <c r="D23" s="36"/>
      <c r="E23" s="36"/>
      <c r="F23" s="36"/>
      <c r="G23" s="36"/>
      <c r="H23" s="84" t="str">
        <f t="shared" si="0"/>
        <v/>
      </c>
      <c r="I23" s="85" t="str">
        <f t="shared" si="1"/>
        <v/>
      </c>
      <c r="J23" s="83" t="str">
        <f t="shared" si="2"/>
        <v/>
      </c>
    </row>
    <row r="24" spans="1:10" ht="15" customHeight="1" x14ac:dyDescent="0.3">
      <c r="A24" s="39">
        <v>21</v>
      </c>
      <c r="B24" s="39"/>
      <c r="C24" s="39"/>
      <c r="D24" s="39"/>
      <c r="E24" s="39"/>
      <c r="F24" s="39"/>
      <c r="G24" s="39"/>
      <c r="H24" s="86" t="str">
        <f t="shared" si="0"/>
        <v/>
      </c>
      <c r="I24" s="87" t="str">
        <f t="shared" si="1"/>
        <v/>
      </c>
      <c r="J24" s="81" t="str">
        <f t="shared" si="2"/>
        <v/>
      </c>
    </row>
    <row r="25" spans="1:10" ht="15" customHeight="1" x14ac:dyDescent="0.3">
      <c r="A25" s="36">
        <v>22</v>
      </c>
      <c r="B25" s="36"/>
      <c r="C25" s="36"/>
      <c r="D25" s="36"/>
      <c r="E25" s="36"/>
      <c r="F25" s="36"/>
      <c r="G25" s="36"/>
      <c r="H25" s="84" t="str">
        <f t="shared" si="0"/>
        <v/>
      </c>
      <c r="I25" s="85" t="str">
        <f t="shared" si="1"/>
        <v/>
      </c>
      <c r="J25" s="83" t="str">
        <f t="shared" si="2"/>
        <v/>
      </c>
    </row>
    <row r="26" spans="1:10" ht="15" customHeight="1" x14ac:dyDescent="0.3">
      <c r="A26" s="39">
        <v>23</v>
      </c>
      <c r="B26" s="39"/>
      <c r="C26" s="39"/>
      <c r="D26" s="39"/>
      <c r="E26" s="39"/>
      <c r="F26" s="39"/>
      <c r="G26" s="39"/>
      <c r="H26" s="86" t="str">
        <f t="shared" si="0"/>
        <v/>
      </c>
      <c r="I26" s="87" t="str">
        <f t="shared" si="1"/>
        <v/>
      </c>
      <c r="J26" s="81" t="str">
        <f t="shared" si="2"/>
        <v/>
      </c>
    </row>
    <row r="27" spans="1:10" ht="15" customHeight="1" x14ac:dyDescent="0.3">
      <c r="A27" s="36">
        <v>24</v>
      </c>
      <c r="B27" s="36"/>
      <c r="C27" s="36"/>
      <c r="D27" s="36"/>
      <c r="E27" s="36"/>
      <c r="F27" s="36"/>
      <c r="G27" s="36"/>
      <c r="H27" s="84" t="str">
        <f t="shared" si="0"/>
        <v/>
      </c>
      <c r="I27" s="85" t="str">
        <f t="shared" si="1"/>
        <v/>
      </c>
      <c r="J27" s="83" t="str">
        <f t="shared" si="2"/>
        <v/>
      </c>
    </row>
    <row r="28" spans="1:10" ht="15" customHeight="1" x14ac:dyDescent="0.3">
      <c r="A28" s="39">
        <v>25</v>
      </c>
      <c r="B28" s="39"/>
      <c r="C28" s="39"/>
      <c r="D28" s="39"/>
      <c r="E28" s="39"/>
      <c r="F28" s="39"/>
      <c r="G28" s="39"/>
      <c r="H28" s="86" t="str">
        <f t="shared" si="0"/>
        <v/>
      </c>
      <c r="I28" s="87" t="str">
        <f t="shared" si="1"/>
        <v/>
      </c>
      <c r="J28" s="81" t="str">
        <f t="shared" si="2"/>
        <v/>
      </c>
    </row>
    <row r="29" spans="1:10" ht="15" customHeight="1" x14ac:dyDescent="0.3">
      <c r="A29" s="36">
        <v>26</v>
      </c>
      <c r="B29" s="36"/>
      <c r="C29" s="36"/>
      <c r="D29" s="36"/>
      <c r="E29" s="36"/>
      <c r="F29" s="36"/>
      <c r="G29" s="36"/>
      <c r="H29" s="84" t="str">
        <f t="shared" si="0"/>
        <v/>
      </c>
      <c r="I29" s="85" t="str">
        <f t="shared" si="1"/>
        <v/>
      </c>
      <c r="J29" s="83" t="str">
        <f t="shared" si="2"/>
        <v/>
      </c>
    </row>
    <row r="30" spans="1:10" ht="15" customHeight="1" x14ac:dyDescent="0.3">
      <c r="A30" s="3" t="s">
        <v>36</v>
      </c>
      <c r="B30" s="3"/>
      <c r="C30" s="3"/>
      <c r="D30" s="28">
        <f t="shared" ref="D30:J30" si="3">SUM(D4:D29)</f>
        <v>38000</v>
      </c>
      <c r="E30" s="28">
        <f t="shared" si="3"/>
        <v>6500</v>
      </c>
      <c r="F30" s="28">
        <f t="shared" si="3"/>
        <v>2800</v>
      </c>
      <c r="G30" s="28">
        <f t="shared" si="3"/>
        <v>4600</v>
      </c>
      <c r="H30" s="28">
        <f t="shared" si="3"/>
        <v>51900</v>
      </c>
      <c r="I30" s="28">
        <f t="shared" si="3"/>
        <v>4180</v>
      </c>
      <c r="J30" s="28">
        <f t="shared" si="3"/>
        <v>47720</v>
      </c>
    </row>
  </sheetData>
  <mergeCells count="3">
    <mergeCell ref="A1:J1"/>
    <mergeCell ref="A2:J2"/>
    <mergeCell ref="A30:C30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دفتر اليومية</vt:lpstr>
      <vt:lpstr>ميزان المراجعة</vt:lpstr>
      <vt:lpstr>قائمة الدخل</vt:lpstr>
      <vt:lpstr>الميزانية العمومية</vt:lpstr>
      <vt:lpstr>التدفقات النقدية</vt:lpstr>
      <vt:lpstr>متابعة المشاريع</vt:lpstr>
      <vt:lpstr>كشف الحساب</vt:lpstr>
      <vt:lpstr>فاتورة مبيعات</vt:lpstr>
      <vt:lpstr>الرواتب</vt:lpstr>
      <vt:lpstr>Dashboard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Ahmed</cp:lastModifiedBy>
  <cp:revision>3</cp:revision>
  <dcterms:created xsi:type="dcterms:W3CDTF">2026-03-29T11:49:48Z</dcterms:created>
  <dcterms:modified xsi:type="dcterms:W3CDTF">2026-03-29T12:54:06Z</dcterms:modified>
  <dc:language>en-US</dc:language>
</cp:coreProperties>
</file>