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200" windowHeight="5085" activeTab="2"/>
  </bookViews>
  <sheets>
    <sheet name="الاستقطاعات" sheetId="1" r:id="rId1"/>
    <sheet name="دليل التسعير" sheetId="3" r:id="rId2"/>
    <sheet name="فهرس الموقع" sheetId="4" r:id="rId3"/>
  </sheets>
  <calcPr calcId="152511"/>
</workbook>
</file>

<file path=xl/calcChain.xml><?xml version="1.0" encoding="utf-8"?>
<calcChain xmlns="http://schemas.openxmlformats.org/spreadsheetml/2006/main">
  <c r="D26" i="1" l="1"/>
  <c r="D27" i="1" s="1"/>
  <c r="O31" i="1" s="1"/>
  <c r="C27" i="1"/>
  <c r="N29" i="1" s="1"/>
  <c r="L26" i="1"/>
  <c r="D14" i="1"/>
  <c r="D15" i="1" s="1"/>
  <c r="C15" i="1"/>
  <c r="L14" i="1"/>
  <c r="L3" i="1"/>
  <c r="N17" i="1" l="1"/>
  <c r="O19" i="1"/>
  <c r="E26" i="1"/>
  <c r="F26" i="1" s="1"/>
  <c r="G26" i="1" s="1"/>
  <c r="E14" i="1"/>
  <c r="F14" i="1" s="1"/>
  <c r="G14" i="1" s="1"/>
  <c r="H26" i="1" l="1"/>
  <c r="I26" i="1" s="1"/>
  <c r="E27" i="1"/>
  <c r="F27" i="1"/>
  <c r="H14" i="1"/>
  <c r="I14" i="1" s="1"/>
  <c r="F15" i="1"/>
  <c r="E15" i="1"/>
  <c r="M26" i="1" l="1"/>
  <c r="N26" i="1" s="1"/>
  <c r="N27" i="1" s="1"/>
  <c r="N30" i="1" s="1"/>
  <c r="M14" i="1"/>
  <c r="N14" i="1" s="1"/>
  <c r="N15" i="1" s="1"/>
  <c r="N18" i="1" s="1"/>
  <c r="N19" i="1" l="1"/>
  <c r="N31" i="1"/>
  <c r="C4" i="1"/>
  <c r="N5" i="1" s="1"/>
  <c r="D3" i="1"/>
  <c r="E3" i="1" s="1"/>
  <c r="F3" i="1" s="1"/>
  <c r="F4" i="1" l="1"/>
  <c r="G3" i="1"/>
  <c r="E4" i="1"/>
  <c r="H3" i="1"/>
  <c r="I3" i="1" s="1"/>
  <c r="D4" i="1"/>
  <c r="O7" i="1" s="1"/>
  <c r="M3" i="1" l="1"/>
  <c r="N3" i="1" s="1"/>
  <c r="N4" i="1" s="1"/>
  <c r="N6" i="1" s="1"/>
  <c r="N7" i="1" l="1"/>
</calcChain>
</file>

<file path=xl/sharedStrings.xml><?xml version="1.0" encoding="utf-8"?>
<sst xmlns="http://schemas.openxmlformats.org/spreadsheetml/2006/main" count="183" uniqueCount="99">
  <si>
    <t>بند الاعمال</t>
  </si>
  <si>
    <t xml:space="preserve">حفر للأساسات وخلافة فى اى نوع من أنواع التربة ماعدا التربة الصخرية </t>
  </si>
  <si>
    <t>الفئة</t>
  </si>
  <si>
    <t>ربح</t>
  </si>
  <si>
    <t>الكمية</t>
  </si>
  <si>
    <t>القيمة</t>
  </si>
  <si>
    <t>الاستقطاعات</t>
  </si>
  <si>
    <t>ق الاستقطاع = [القيمة بعد هامش الربح / ( 100- ج نسبة الاستقطاع) *.0.01 ] -  قيمة بعد هامش ربح</t>
  </si>
  <si>
    <t>التكلفة</t>
  </si>
  <si>
    <t>كمية</t>
  </si>
  <si>
    <t>تكلفة + ربح</t>
  </si>
  <si>
    <t>استقطاع</t>
  </si>
  <si>
    <t>مستخلص اعمال ختامي</t>
  </si>
  <si>
    <t>خصم التكلفة</t>
  </si>
  <si>
    <t>خصم استقطاعات</t>
  </si>
  <si>
    <t>الايرادات</t>
  </si>
  <si>
    <t>صافي ربح</t>
  </si>
  <si>
    <t>نظام بابل لاحتساب الاستقطاعات</t>
  </si>
  <si>
    <t>الربح من ضمن الاستقطاعات</t>
  </si>
  <si>
    <t>ربح منفصل  عن الاستقطاعات</t>
  </si>
  <si>
    <t xml:space="preserve">تسجيل بيانات العناصر المستخدمة فى دراسة المقايسات </t>
  </si>
  <si>
    <t xml:space="preserve">تسجيل العناصر المركبة نصف تام - تام </t>
  </si>
  <si>
    <t xml:space="preserve">تسجيل معدلات الاداء  لبنود الاعمال </t>
  </si>
  <si>
    <t xml:space="preserve"> دليل دراسة المقايسات على نظام بابل ERP</t>
  </si>
  <si>
    <t xml:space="preserve">دراسة بنود الاعمال من تسعير ومعدلات </t>
  </si>
  <si>
    <t xml:space="preserve">تسعير العناصر المستخدمة بالمقايسة باخر اسعار للموردين </t>
  </si>
  <si>
    <t xml:space="preserve">تسجيل كميات الحصر الفعلية </t>
  </si>
  <si>
    <t xml:space="preserve">تسعير البنود بعد هامش الربح </t>
  </si>
  <si>
    <t>داش بورد للتكلفة العامة للمقايسة وتحليلها</t>
  </si>
  <si>
    <t xml:space="preserve">انشاء مركز التكلفة الرئيسي والفرعي </t>
  </si>
  <si>
    <t xml:space="preserve">استيراد بنود المقايسة كبنود اعمال </t>
  </si>
  <si>
    <t xml:space="preserve">جدول زمنى لبنود الاعمال </t>
  </si>
  <si>
    <t xml:space="preserve">جدول زمنى للتكالبف التقديرية </t>
  </si>
  <si>
    <t xml:space="preserve">جدول زمنى للموازنة النقدية </t>
  </si>
  <si>
    <t xml:space="preserve">جدول زمنى احتياجات المشروع من عناصر - معدات - عمالة </t>
  </si>
  <si>
    <t xml:space="preserve">جدول زمنى للاعمال الممرة للمقاولين </t>
  </si>
  <si>
    <t xml:space="preserve">جدول زمنى للاعمال المنفذه ذاتيا </t>
  </si>
  <si>
    <t xml:space="preserve">جدول زمنى للانشطة الرئيسية والفرعية </t>
  </si>
  <si>
    <t xml:space="preserve">اعداد عقود المقاولين </t>
  </si>
  <si>
    <t xml:space="preserve">اعداد مستخلصات المقاولين </t>
  </si>
  <si>
    <t xml:space="preserve">اعدلد المستخلصات المالية </t>
  </si>
  <si>
    <t xml:space="preserve">اثبات المصاريف الفعلية وكيفية الرقابة عليها وفقا للجدول الزمنى </t>
  </si>
  <si>
    <t xml:space="preserve">التقارير الرقابية اليومية - الشهرية - السنوية </t>
  </si>
  <si>
    <t xml:space="preserve">مرحلة الدراسة </t>
  </si>
  <si>
    <t>مرحلة التخطيط</t>
  </si>
  <si>
    <t>مرحلة التنفيذ</t>
  </si>
  <si>
    <t xml:space="preserve">مرحلة التسليم </t>
  </si>
  <si>
    <t xml:space="preserve">جرد مخزن الموقع </t>
  </si>
  <si>
    <t xml:space="preserve">الافراج عن خطابات الضمان </t>
  </si>
  <si>
    <t xml:space="preserve">متابعة المستخلصات الغير محصلة </t>
  </si>
  <si>
    <t xml:space="preserve">التقارير الختامية لموقف المشروع </t>
  </si>
  <si>
    <t>الرابط</t>
  </si>
  <si>
    <t>الاسم</t>
  </si>
  <si>
    <t>معادلة الإستقطاعات وتأثيرها علي ارباح المقايسات</t>
  </si>
  <si>
    <t>إقرأ الموضوع</t>
  </si>
  <si>
    <t>دورة المقاول وتنفيذ الاعمال وفقاً للجدول الزمني</t>
  </si>
  <si>
    <t>تأسيس شركة مقاولات في مصر – الأوراق المطلوبة</t>
  </si>
  <si>
    <t>افضل الممارسات لإدارة المقاولين بإحترافية شديدة</t>
  </si>
  <si>
    <t>ماهي آلية إقفال مصاريف الفترة في برنامج بابل</t>
  </si>
  <si>
    <t>كيفية التوزيع الشامل للمصاريف بضغطة واحدة</t>
  </si>
  <si>
    <t>تسوية المستخلصات المسددة والغير مسددة بإحترافية</t>
  </si>
  <si>
    <t>ما الفرق بين المقاول العام ومقاول الباطن</t>
  </si>
  <si>
    <t>أهم 7 معايير لبناء شركة مقاولات ناجحة</t>
  </si>
  <si>
    <t>برنامج محاسبة المقاولات الأفضل في الشرق الأوسط</t>
  </si>
  <si>
    <t>ماهو نظام تخطيط موارد المؤسسة ERP وما هي مهامه</t>
  </si>
  <si>
    <t>هل يدير برنامج بابل المعدات المستأجرة من الغير</t>
  </si>
  <si>
    <t>الدليل الشامل عن الدورة المحاسبية وخطوات تطبيقها</t>
  </si>
  <si>
    <t>الدليل الشامل في محاسبة المقاولات والإستثمار العقاري</t>
  </si>
  <si>
    <t>دقة محاسبية وضريبية</t>
  </si>
  <si>
    <t>إدارة المخزون لتحسين كفاءة المشاريع</t>
  </si>
  <si>
    <t>أمان وتحكم بدورة مصادقات متقدمة</t>
  </si>
  <si>
    <t>تقاير متخصصة لتعزيز كفاءة المشاريع</t>
  </si>
  <si>
    <t>دورة مستندية متكاملة</t>
  </si>
  <si>
    <t>التدقيق الداخلي لتعزيز الرقابة المالية</t>
  </si>
  <si>
    <t>طباعة كشوف الحساب</t>
  </si>
  <si>
    <t>إدارة القوائم المالية</t>
  </si>
  <si>
    <t>مجموعة تقاير متكاملة</t>
  </si>
  <si>
    <t>تسجيل بيانات الموظفين وأرشفتها</t>
  </si>
  <si>
    <t>متابعة دقيقة للحضور والإنصراف</t>
  </si>
  <si>
    <t>إدارة الأذونات والقرارات المالية</t>
  </si>
  <si>
    <t>إعداد الرواتب وصرفها بسهولة</t>
  </si>
  <si>
    <t>تحكم شامل في مستخلصات الأعمال</t>
  </si>
  <si>
    <t>إدارة علاقة مقاول</t>
  </si>
  <si>
    <t>إلتزام ضريبي محكم</t>
  </si>
  <si>
    <t>تقارير مالية دقيقة</t>
  </si>
  <si>
    <t>قوة برنامج بابل في إدارة خطابات الضمان</t>
  </si>
  <si>
    <t>إدارة التكاليف في المشاريع العقارية</t>
  </si>
  <si>
    <t>تسعير الوحدات وتسجيل المواصفات</t>
  </si>
  <si>
    <t>جذب العملاء عبر الإنترنت والبروكر</t>
  </si>
  <si>
    <t>إدارة المبيعات ومتابعة الأقساط</t>
  </si>
  <si>
    <t>إدارة اداء التسويق والمبيعات</t>
  </si>
  <si>
    <t>تسعير مرن ودقيق للمقايسات</t>
  </si>
  <si>
    <t>التخطيط وإدارة المشاريع</t>
  </si>
  <si>
    <t>الدور التنفيذي للمكتب الفني</t>
  </si>
  <si>
    <t>مراقبة فعالة للتكاليف وضمان الدقة</t>
  </si>
  <si>
    <t>التكامل بين المكتب الفني والمخازن</t>
  </si>
  <si>
    <t>طلب عرض توضيحي</t>
  </si>
  <si>
    <t>الباقات السنوية</t>
  </si>
  <si>
    <t>إرسال عرض سعر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</si>
</sst>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  <family val="2"/>
      <scheme val="minor"/>
    </font>
    <font>
      <sz val="10"/>
      <color theme="1"/>
      <name val="Cairo"/>
    </font>
    <font>
      <b/>
      <sz val="10"/>
      <color theme="1"/>
      <name val="Cairo"/>
    </font>
    <font>
      <u/>
      <sz val="11"/>
      <color theme="1"/>
      <name val="Cairo"/>
    </font>
    <font>
      <b/>
      <sz val="11"/>
      <color theme="1"/>
      <name val="Arial"/>
      <family val="2"/>
      <scheme val="minor"/>
    </font>
    <font>
      <b/>
      <sz val="12"/>
      <color rgb="FFFF0000"/>
      <name val="Cairo"/>
    </font>
    <font>
      <sz val="10"/>
      <color rgb="FFFF0000"/>
      <name val="Cairo"/>
    </font>
    <font>
      <b/>
      <u/>
      <sz val="11"/>
      <color theme="1"/>
      <name val="Cairo"/>
    </font>
    <font>
      <sz val="11"/>
      <color theme="1"/>
      <name val="Cairo"/>
    </font>
    <font>
      <sz val="12"/>
      <color theme="1"/>
      <name val="Cairo"/>
    </font>
    <font>
      <u/>
      <sz val="14"/>
      <color theme="1"/>
      <name val="Cairo"/>
    </font>
    <font>
      <b/>
      <sz val="14"/>
      <color theme="1"/>
      <name val="Arial"/>
      <family val="2"/>
      <scheme val="minor"/>
    </font>
    <font>
      <b/>
      <sz val="14"/>
      <color theme="1"/>
      <name val="Cairo"/>
    </font>
    <font>
      <b/>
      <sz val="16"/>
      <color theme="1"/>
      <name val="Cairo"/>
    </font>
    <font>
      <u/>
      <sz val="11"/>
      <color theme="10"/>
      <name val="Arial"/>
      <family val="2"/>
      <scheme val="minor"/>
    </font>
    <font>
      <u/>
      <sz val="12"/>
      <color theme="10"/>
      <name val="Cairo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4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abelsoftco.com/accounting-cycle/" TargetMode="External"/><Relationship Id="rId18" Type="http://schemas.openxmlformats.org/officeDocument/2006/relationships/hyperlink" Target="https://www.babelsoftco.com/docs/help-ps/all/purchasing-and-inventory-management-reports/" TargetMode="External"/><Relationship Id="rId26" Type="http://schemas.openxmlformats.org/officeDocument/2006/relationships/hyperlink" Target="https://www.babelsoftco.com/docs/help-hr/attendance-and-departure/administrative-and-financial-decision-management/" TargetMode="External"/><Relationship Id="rId39" Type="http://schemas.openxmlformats.org/officeDocument/2006/relationships/hyperlink" Target="https://www.babelsoftco.com/docs/help-to/all/effective-planning-project-management/" TargetMode="External"/><Relationship Id="rId21" Type="http://schemas.openxmlformats.org/officeDocument/2006/relationships/hyperlink" Target="https://www.babelsoftco.com/docs/help-fm/all/babel-erp-construction-account-statements/" TargetMode="External"/><Relationship Id="rId34" Type="http://schemas.openxmlformats.org/officeDocument/2006/relationships/hyperlink" Target="https://www.babelsoftco.com/docs/help-realestate/customer-data/accurate-unit-pricing/" TargetMode="External"/><Relationship Id="rId42" Type="http://schemas.openxmlformats.org/officeDocument/2006/relationships/hyperlink" Target="https://www.babelsoftco.com/docs/help-to/all/tech-store-sync/" TargetMode="External"/><Relationship Id="rId7" Type="http://schemas.openxmlformats.org/officeDocument/2006/relationships/hyperlink" Target="https://www.babelsoftco.com/docs/advanced-contracting-management/advanced-financial-management/paid-and-unpaid-extracts/" TargetMode="External"/><Relationship Id="rId2" Type="http://schemas.openxmlformats.org/officeDocument/2006/relationships/hyperlink" Target="https://www.babelsoftco.com/subcontractor-management/" TargetMode="External"/><Relationship Id="rId16" Type="http://schemas.openxmlformats.org/officeDocument/2006/relationships/hyperlink" Target="https://www.babelsoftco.com/docs/help-ps/all/inventory-management-in-babel-system/" TargetMode="External"/><Relationship Id="rId29" Type="http://schemas.openxmlformats.org/officeDocument/2006/relationships/hyperlink" Target="https://www.babelsoftco.com/subcontractor-management/" TargetMode="External"/><Relationship Id="rId1" Type="http://schemas.openxmlformats.org/officeDocument/2006/relationships/hyperlink" Target="https://www.babelsoftco.com/deductions-and-their-impact-on-comparisons/" TargetMode="External"/><Relationship Id="rId6" Type="http://schemas.openxmlformats.org/officeDocument/2006/relationships/hyperlink" Target="https://www.babelsoftco.com/docs/advanced-contracting-management/advanced-financial-management/distribute-expenses-with-one-click/" TargetMode="External"/><Relationship Id="rId11" Type="http://schemas.openxmlformats.org/officeDocument/2006/relationships/hyperlink" Target="https://www.babelsoftco.com/what-is-erp-system-and-what-are-its-functions/" TargetMode="External"/><Relationship Id="rId24" Type="http://schemas.openxmlformats.org/officeDocument/2006/relationships/hyperlink" Target="https://www.babelsoftco.com/docs/help-hr/data-recording/employee-data-management/" TargetMode="External"/><Relationship Id="rId32" Type="http://schemas.openxmlformats.org/officeDocument/2006/relationships/hyperlink" Target="https://www.babelsoftco.com/docs/help-gc/all/managing-letters-guarantee/" TargetMode="External"/><Relationship Id="rId37" Type="http://schemas.openxmlformats.org/officeDocument/2006/relationships/hyperlink" Target="https://www.babelsoftco.com/docs/help-realestate/babel-marketing-sales-performance/" TargetMode="External"/><Relationship Id="rId40" Type="http://schemas.openxmlformats.org/officeDocument/2006/relationships/hyperlink" Target="https://www.babelsoftco.com/docs/help-to/all/executive-and-financial-summaries/" TargetMode="External"/><Relationship Id="rId45" Type="http://schemas.openxmlformats.org/officeDocument/2006/relationships/hyperlink" Target="https://www.babelsoftco.com/price/" TargetMode="External"/><Relationship Id="rId5" Type="http://schemas.openxmlformats.org/officeDocument/2006/relationships/hyperlink" Target="https://www.babelsoftco.com/docs/advanced-contracting-management/advanced-financial-management/closing-expenses-period/" TargetMode="External"/><Relationship Id="rId15" Type="http://schemas.openxmlformats.org/officeDocument/2006/relationships/hyperlink" Target="https://www.babelsoftco.com/docs/help-ps/all/advanced-accounting-and-tax-accuracy/" TargetMode="External"/><Relationship Id="rId23" Type="http://schemas.openxmlformats.org/officeDocument/2006/relationships/hyperlink" Target="https://www.babelsoftco.com/docs/help-fm/all/enhance-financial-management/" TargetMode="External"/><Relationship Id="rId28" Type="http://schemas.openxmlformats.org/officeDocument/2006/relationships/hyperlink" Target="https://www.babelsoftco.com/docs/help-gc/all/control-of-business-extracts/" TargetMode="External"/><Relationship Id="rId36" Type="http://schemas.openxmlformats.org/officeDocument/2006/relationships/hyperlink" Target="https://www.babelsoftco.com/docs/help-realestate/customer-data/eoi/" TargetMode="External"/><Relationship Id="rId10" Type="http://schemas.openxmlformats.org/officeDocument/2006/relationships/hyperlink" Target="https://www.babelsoftco.com/standards-successful-contracting-company/" TargetMode="External"/><Relationship Id="rId19" Type="http://schemas.openxmlformats.org/officeDocument/2006/relationships/hyperlink" Target="https://www.babelsoftco.com/docs/help-fm/all/babel-check-management-solutions/" TargetMode="External"/><Relationship Id="rId31" Type="http://schemas.openxmlformats.org/officeDocument/2006/relationships/hyperlink" Target="https://www.babelsoftco.com/docs/help-gc/all/contract-management-through-reports/" TargetMode="External"/><Relationship Id="rId44" Type="http://schemas.openxmlformats.org/officeDocument/2006/relationships/hyperlink" Target="https://www.babelsoftco.com/pricing/" TargetMode="External"/><Relationship Id="rId4" Type="http://schemas.openxmlformats.org/officeDocument/2006/relationships/hyperlink" Target="https://www.babelsoftco.com/docs/advanced-contracting-management/best-practice-contractor-management/" TargetMode="External"/><Relationship Id="rId9" Type="http://schemas.openxmlformats.org/officeDocument/2006/relationships/hyperlink" Target="https://www.babelsoftco.com/standards-successful-contracting-company/" TargetMode="External"/><Relationship Id="rId14" Type="http://schemas.openxmlformats.org/officeDocument/2006/relationships/hyperlink" Target="https://www.babelsoftco.com/explanation-accounting-constructions-arabic/" TargetMode="External"/><Relationship Id="rId22" Type="http://schemas.openxmlformats.org/officeDocument/2006/relationships/hyperlink" Target="https://www.babelsoftco.com/docs/help-fm/all/financial-statements-management/" TargetMode="External"/><Relationship Id="rId27" Type="http://schemas.openxmlformats.org/officeDocument/2006/relationships/hyperlink" Target="https://www.babelsoftco.com/docs/help-hr/payroll-management/payroll-management-with-tax-compliance/" TargetMode="External"/><Relationship Id="rId30" Type="http://schemas.openxmlformats.org/officeDocument/2006/relationships/hyperlink" Target="https://www.babelsoftco.com/docs/help-gc/all/complete-e-invoicing-and-tax-reporting-solutions/" TargetMode="External"/><Relationship Id="rId35" Type="http://schemas.openxmlformats.org/officeDocument/2006/relationships/hyperlink" Target="https://www.babelsoftco.com/docs/help-realestate/customer-data/ad-broker-client-management/" TargetMode="External"/><Relationship Id="rId43" Type="http://schemas.openxmlformats.org/officeDocument/2006/relationships/hyperlink" Target="https://www.babelsoftco.com/book-an-appointment-with-an-expert/" TargetMode="External"/><Relationship Id="rId8" Type="http://schemas.openxmlformats.org/officeDocument/2006/relationships/hyperlink" Target="https://www.babelsoftco.com/difference-general-contractor-and-subcontractor/" TargetMode="External"/><Relationship Id="rId3" Type="http://schemas.openxmlformats.org/officeDocument/2006/relationships/hyperlink" Target="https://www.babelsoftco.com/contracting-company-in-egypt/" TargetMode="External"/><Relationship Id="rId12" Type="http://schemas.openxmlformats.org/officeDocument/2006/relationships/hyperlink" Target="https://www.babelsoftco.com/docs/support/technical-support/%d8%a7%d8%af%d8%a7%d8%b1%d8%a9-%d8%a7%d9%84%d9%85%d8%b9%d8%af%d8%a7%d8%aa-%d8%a7%d9%84%d9%85%d8%b3%d8%aa%d8%a3%d8%ac%d8%b1%d8%a9-%d9%85%d9%86-%d8%a7%d9%84%d8%ba%d9%8a%d8%b1/" TargetMode="External"/><Relationship Id="rId17" Type="http://schemas.openxmlformats.org/officeDocument/2006/relationships/hyperlink" Target="https://www.babelsoftco.com/docs/help-ps/all/control-through-advanced-authentication-cycle/" TargetMode="External"/><Relationship Id="rId25" Type="http://schemas.openxmlformats.org/officeDocument/2006/relationships/hyperlink" Target="https://www.babelsoftco.com/docs/help-hr/attendance-and-departure/attendance-and-departure-system/" TargetMode="External"/><Relationship Id="rId33" Type="http://schemas.openxmlformats.org/officeDocument/2006/relationships/hyperlink" Target="https://www.babelsoftco.com/docs/help-to/all/technical-office-pricing-planning-monitoring/" TargetMode="External"/><Relationship Id="rId38" Type="http://schemas.openxmlformats.org/officeDocument/2006/relationships/hyperlink" Target="https://www.babelsoftco.com/docs/help-to/all/technical-office-pricing-planning-monitoring/" TargetMode="External"/><Relationship Id="rId46" Type="http://schemas.openxmlformats.org/officeDocument/2006/relationships/printerSettings" Target="../printerSettings/printerSettings3.bin"/><Relationship Id="rId20" Type="http://schemas.openxmlformats.org/officeDocument/2006/relationships/hyperlink" Target="https://www.babelsoftco.com/docs/help-fm/all/babel-internal-audit-management/" TargetMode="External"/><Relationship Id="rId41" Type="http://schemas.openxmlformats.org/officeDocument/2006/relationships/hyperlink" Target="https://www.babelsoftco.com/docs/help-to/all/supervision-in-the-technical-offi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rightToLeft="1" zoomScaleNormal="100" workbookViewId="0">
      <selection activeCell="E10" sqref="E10"/>
    </sheetView>
  </sheetViews>
  <sheetFormatPr defaultRowHeight="14.25" x14ac:dyDescent="0.2"/>
  <cols>
    <col min="1" max="1" width="31.875" customWidth="1"/>
    <col min="2" max="2" width="7.75" customWidth="1"/>
    <col min="3" max="3" width="10" customWidth="1"/>
    <col min="4" max="4" width="10.25" customWidth="1"/>
    <col min="5" max="5" width="11.625" customWidth="1"/>
    <col min="6" max="6" width="13.125" customWidth="1"/>
    <col min="7" max="7" width="9.125" customWidth="1"/>
    <col min="8" max="8" width="13.375" hidden="1" customWidth="1"/>
    <col min="9" max="9" width="10.625" hidden="1" customWidth="1"/>
    <col min="10" max="10" width="42.25" hidden="1" customWidth="1"/>
    <col min="13" max="13" width="10.375" customWidth="1"/>
    <col min="14" max="14" width="14.25" customWidth="1"/>
  </cols>
  <sheetData>
    <row r="1" spans="1:16" ht="43.5" customHeight="1" x14ac:dyDescent="0.2">
      <c r="A1" s="6" t="s">
        <v>19</v>
      </c>
      <c r="B1" s="6"/>
      <c r="C1" s="6"/>
      <c r="D1" s="14">
        <v>7.2</v>
      </c>
      <c r="E1" s="6"/>
      <c r="F1" s="14">
        <v>22.8</v>
      </c>
      <c r="G1" s="6"/>
      <c r="H1" s="6"/>
      <c r="I1" s="6"/>
      <c r="L1" s="24" t="s">
        <v>12</v>
      </c>
      <c r="M1" s="24"/>
      <c r="N1" s="24"/>
    </row>
    <row r="2" spans="1:16" ht="38.25" customHeight="1" x14ac:dyDescent="0.2">
      <c r="A2" s="12" t="s">
        <v>0</v>
      </c>
      <c r="B2" s="12" t="s">
        <v>9</v>
      </c>
      <c r="C2" s="12" t="s">
        <v>8</v>
      </c>
      <c r="D2" s="12" t="s">
        <v>3</v>
      </c>
      <c r="E2" s="12" t="s">
        <v>10</v>
      </c>
      <c r="F2" s="12" t="s">
        <v>11</v>
      </c>
      <c r="G2" s="12" t="s">
        <v>2</v>
      </c>
      <c r="H2" s="10" t="s">
        <v>6</v>
      </c>
      <c r="I2" s="10" t="s">
        <v>2</v>
      </c>
      <c r="L2" s="13" t="s">
        <v>4</v>
      </c>
      <c r="M2" s="1" t="s">
        <v>2</v>
      </c>
      <c r="N2" s="1" t="s">
        <v>5</v>
      </c>
    </row>
    <row r="3" spans="1:16" ht="54.75" customHeight="1" x14ac:dyDescent="0.2">
      <c r="A3" s="2" t="s">
        <v>1</v>
      </c>
      <c r="B3" s="7">
        <v>9970</v>
      </c>
      <c r="C3" s="7">
        <v>130000</v>
      </c>
      <c r="D3" s="7">
        <f>C3*$D$1*0.01</f>
        <v>9360</v>
      </c>
      <c r="E3" s="7">
        <f>C3+D3</f>
        <v>139360</v>
      </c>
      <c r="F3" s="7">
        <f>E3*$F$1*0.01</f>
        <v>31774.080000000002</v>
      </c>
      <c r="G3" s="17">
        <f>ROUND((F3+E3)/B3,2)</f>
        <v>17.16</v>
      </c>
      <c r="H3" s="7" t="e">
        <f>(E3/((100-#REF!)*0.01))-E3</f>
        <v>#REF!</v>
      </c>
      <c r="I3" s="4" t="e">
        <f>(E3+H3)/B3</f>
        <v>#REF!</v>
      </c>
      <c r="J3" s="11" t="s">
        <v>7</v>
      </c>
      <c r="L3" s="7">
        <f>B3</f>
        <v>9970</v>
      </c>
      <c r="M3" s="4">
        <f>G3</f>
        <v>17.16</v>
      </c>
      <c r="N3" s="7">
        <f>L3*M3</f>
        <v>171085.2</v>
      </c>
    </row>
    <row r="4" spans="1:16" ht="33" customHeight="1" x14ac:dyDescent="0.2">
      <c r="A4" s="3"/>
      <c r="B4" s="3"/>
      <c r="C4" s="8">
        <f>SUM(C3:C3)</f>
        <v>130000</v>
      </c>
      <c r="D4" s="8">
        <f>SUM(D3:D3)</f>
        <v>9360</v>
      </c>
      <c r="E4" s="8">
        <f>SUM(E3:E3)</f>
        <v>139360</v>
      </c>
      <c r="F4" s="8">
        <f>SUM(F3:F3)</f>
        <v>31774.080000000002</v>
      </c>
      <c r="G4" s="8"/>
      <c r="H4" s="8"/>
      <c r="I4" s="5"/>
      <c r="L4" s="25" t="s">
        <v>15</v>
      </c>
      <c r="M4" s="26"/>
      <c r="N4" s="8">
        <f>SUM(N3:N3)</f>
        <v>171085.2</v>
      </c>
      <c r="P4" s="9"/>
    </row>
    <row r="5" spans="1:16" ht="26.25" x14ac:dyDescent="0.2">
      <c r="C5" s="9"/>
      <c r="D5" s="9"/>
      <c r="L5" s="15" t="s">
        <v>13</v>
      </c>
      <c r="N5" s="7">
        <f>C4</f>
        <v>130000</v>
      </c>
    </row>
    <row r="6" spans="1:16" ht="26.25" x14ac:dyDescent="0.2">
      <c r="L6" s="15" t="s">
        <v>14</v>
      </c>
      <c r="N6" s="7">
        <f>N4*22.8*0.01</f>
        <v>39007.42560000001</v>
      </c>
    </row>
    <row r="7" spans="1:16" ht="21.75" x14ac:dyDescent="0.2">
      <c r="L7" s="16" t="s">
        <v>16</v>
      </c>
      <c r="N7" s="8">
        <f>N4-N5-N6</f>
        <v>2077.7744000000021</v>
      </c>
      <c r="O7" s="8">
        <f>D4</f>
        <v>9360</v>
      </c>
      <c r="P7" s="9"/>
    </row>
    <row r="9" spans="1:16" ht="36.75" customHeight="1" x14ac:dyDescent="0.2"/>
    <row r="10" spans="1:16" ht="36.75" customHeight="1" x14ac:dyDescent="0.2"/>
    <row r="12" spans="1:16" ht="31.5" customHeight="1" x14ac:dyDescent="0.2">
      <c r="A12" s="6" t="s">
        <v>18</v>
      </c>
      <c r="B12" s="6"/>
      <c r="C12" s="6"/>
      <c r="D12" s="14">
        <v>0</v>
      </c>
      <c r="E12" s="6"/>
      <c r="F12" s="14">
        <v>30</v>
      </c>
      <c r="G12" s="6"/>
      <c r="H12" s="6"/>
      <c r="I12" s="6"/>
      <c r="L12" s="6" t="s">
        <v>12</v>
      </c>
    </row>
    <row r="13" spans="1:16" ht="30" customHeight="1" x14ac:dyDescent="0.2">
      <c r="A13" s="12" t="s">
        <v>0</v>
      </c>
      <c r="B13" s="12" t="s">
        <v>9</v>
      </c>
      <c r="C13" s="12" t="s">
        <v>8</v>
      </c>
      <c r="D13" s="12" t="s">
        <v>3</v>
      </c>
      <c r="E13" s="12" t="s">
        <v>10</v>
      </c>
      <c r="F13" s="12" t="s">
        <v>11</v>
      </c>
      <c r="G13" s="12" t="s">
        <v>2</v>
      </c>
      <c r="H13" s="10" t="s">
        <v>6</v>
      </c>
      <c r="I13" s="10" t="s">
        <v>2</v>
      </c>
      <c r="L13" s="13" t="s">
        <v>4</v>
      </c>
      <c r="M13" s="1" t="s">
        <v>2</v>
      </c>
      <c r="N13" s="1" t="s">
        <v>5</v>
      </c>
    </row>
    <row r="14" spans="1:16" ht="43.5" customHeight="1" x14ac:dyDescent="0.2">
      <c r="A14" s="2" t="s">
        <v>1</v>
      </c>
      <c r="B14" s="7">
        <v>9970</v>
      </c>
      <c r="C14" s="7">
        <v>130000</v>
      </c>
      <c r="D14" s="7">
        <f>C14*$D$12*0.01</f>
        <v>0</v>
      </c>
      <c r="E14" s="7">
        <f>C14+D14</f>
        <v>130000</v>
      </c>
      <c r="F14" s="7">
        <f>E14*$F$12*0.01</f>
        <v>39000</v>
      </c>
      <c r="G14" s="17">
        <f>ROUND((F14+E14)/B14,2)</f>
        <v>16.95</v>
      </c>
      <c r="H14" s="7" t="e">
        <f>(E14/((100-#REF!)*0.01))-E14</f>
        <v>#REF!</v>
      </c>
      <c r="I14" s="4" t="e">
        <f>(E14+H14)/B14</f>
        <v>#REF!</v>
      </c>
      <c r="J14" s="11" t="s">
        <v>7</v>
      </c>
      <c r="L14" s="7">
        <f>B14</f>
        <v>9970</v>
      </c>
      <c r="M14" s="4">
        <f>G14</f>
        <v>16.95</v>
      </c>
      <c r="N14" s="7">
        <f>L14*M14</f>
        <v>168991.5</v>
      </c>
    </row>
    <row r="15" spans="1:16" ht="21.75" x14ac:dyDescent="0.2">
      <c r="A15" s="3"/>
      <c r="B15" s="3"/>
      <c r="C15" s="8">
        <f>SUM(C14:C14)</f>
        <v>130000</v>
      </c>
      <c r="D15" s="8">
        <f>SUM(D14:D14)</f>
        <v>0</v>
      </c>
      <c r="E15" s="8">
        <f>SUM(E14:E14)</f>
        <v>130000</v>
      </c>
      <c r="F15" s="8">
        <f>SUM(F14:F14)</f>
        <v>39000</v>
      </c>
      <c r="G15" s="8"/>
      <c r="H15" s="8"/>
      <c r="I15" s="5"/>
      <c r="L15" s="25" t="s">
        <v>15</v>
      </c>
      <c r="M15" s="26"/>
      <c r="N15" s="8">
        <f>SUM(N14:N14)</f>
        <v>168991.5</v>
      </c>
    </row>
    <row r="17" spans="1:15" ht="26.25" x14ac:dyDescent="0.2">
      <c r="C17" s="9"/>
      <c r="D17" s="9"/>
      <c r="L17" s="15" t="s">
        <v>13</v>
      </c>
      <c r="N17" s="7">
        <f>C15</f>
        <v>130000</v>
      </c>
    </row>
    <row r="18" spans="1:15" ht="26.25" x14ac:dyDescent="0.25">
      <c r="L18" s="15" t="s">
        <v>14</v>
      </c>
      <c r="N18" s="7">
        <f>N15*22.8*0.01</f>
        <v>38530.062000000005</v>
      </c>
      <c r="O18" s="18"/>
    </row>
    <row r="19" spans="1:15" ht="21.75" x14ac:dyDescent="0.2">
      <c r="L19" s="16" t="s">
        <v>16</v>
      </c>
      <c r="N19" s="8">
        <f>N15-N17-N18</f>
        <v>461.43799999999464</v>
      </c>
      <c r="O19" s="8">
        <f>C15*7.2*0.01</f>
        <v>9360</v>
      </c>
    </row>
    <row r="21" spans="1:15" ht="33" customHeight="1" x14ac:dyDescent="0.2"/>
    <row r="24" spans="1:15" ht="39" customHeight="1" x14ac:dyDescent="0.2">
      <c r="A24" s="6" t="s">
        <v>17</v>
      </c>
      <c r="B24" s="6"/>
      <c r="C24" s="6"/>
      <c r="D24" s="14">
        <v>7.2</v>
      </c>
      <c r="E24" s="6"/>
      <c r="F24" s="14">
        <v>22.8</v>
      </c>
      <c r="G24" s="6"/>
      <c r="H24" s="6"/>
      <c r="I24" s="6"/>
      <c r="L24" s="6" t="s">
        <v>12</v>
      </c>
    </row>
    <row r="25" spans="1:15" ht="21.75" x14ac:dyDescent="0.2">
      <c r="A25" s="12" t="s">
        <v>0</v>
      </c>
      <c r="B25" s="12" t="s">
        <v>9</v>
      </c>
      <c r="C25" s="12" t="s">
        <v>8</v>
      </c>
      <c r="D25" s="12" t="s">
        <v>3</v>
      </c>
      <c r="E25" s="12" t="s">
        <v>10</v>
      </c>
      <c r="F25" s="12" t="s">
        <v>11</v>
      </c>
      <c r="G25" s="12" t="s">
        <v>2</v>
      </c>
      <c r="H25" s="10" t="s">
        <v>6</v>
      </c>
      <c r="I25" s="10" t="s">
        <v>2</v>
      </c>
      <c r="L25" s="13" t="s">
        <v>4</v>
      </c>
      <c r="M25" s="1" t="s">
        <v>2</v>
      </c>
      <c r="N25" s="1" t="s">
        <v>5</v>
      </c>
    </row>
    <row r="26" spans="1:15" ht="43.5" customHeight="1" x14ac:dyDescent="0.2">
      <c r="A26" s="2" t="s">
        <v>1</v>
      </c>
      <c r="B26" s="7">
        <v>9970</v>
      </c>
      <c r="C26" s="7">
        <v>130000</v>
      </c>
      <c r="D26" s="7">
        <f>C26*$D$1*0.01</f>
        <v>9360</v>
      </c>
      <c r="E26" s="7">
        <f>C26+D26</f>
        <v>139360</v>
      </c>
      <c r="F26" s="7">
        <f>(E26/((100-$F$24)*0.01))-E26</f>
        <v>41158.134715025895</v>
      </c>
      <c r="G26" s="17">
        <f>ROUND((F26+E26)/B26,2)</f>
        <v>18.11</v>
      </c>
      <c r="H26" s="7" t="e">
        <f>(E26/((100-#REF!)*0.01))-E26</f>
        <v>#REF!</v>
      </c>
      <c r="I26" s="4" t="e">
        <f>(E26+H26)/B26</f>
        <v>#REF!</v>
      </c>
      <c r="J26" s="11" t="s">
        <v>7</v>
      </c>
      <c r="L26" s="7">
        <f>B26</f>
        <v>9970</v>
      </c>
      <c r="M26" s="4">
        <f>G26</f>
        <v>18.11</v>
      </c>
      <c r="N26" s="7">
        <f>L26*M26</f>
        <v>180556.69999999998</v>
      </c>
    </row>
    <row r="27" spans="1:15" ht="21.75" x14ac:dyDescent="0.2">
      <c r="A27" s="3"/>
      <c r="B27" s="3"/>
      <c r="C27" s="8">
        <f>SUM(C26:C26)</f>
        <v>130000</v>
      </c>
      <c r="D27" s="8">
        <f>SUM(D26:D26)</f>
        <v>9360</v>
      </c>
      <c r="E27" s="8">
        <f>SUM(E26:E26)</f>
        <v>139360</v>
      </c>
      <c r="F27" s="8">
        <f>SUM(F26:F26)</f>
        <v>41158.134715025895</v>
      </c>
      <c r="G27" s="8"/>
      <c r="H27" s="8"/>
      <c r="I27" s="5"/>
      <c r="L27" s="25" t="s">
        <v>15</v>
      </c>
      <c r="M27" s="26"/>
      <c r="N27" s="8">
        <f>SUM(N26:N26)</f>
        <v>180556.69999999998</v>
      </c>
    </row>
    <row r="29" spans="1:15" ht="26.25" x14ac:dyDescent="0.2">
      <c r="C29" s="9"/>
      <c r="D29" s="9"/>
      <c r="L29" s="15" t="s">
        <v>13</v>
      </c>
      <c r="N29" s="7">
        <f>C27</f>
        <v>130000</v>
      </c>
    </row>
    <row r="30" spans="1:15" ht="26.25" x14ac:dyDescent="0.2">
      <c r="L30" s="15" t="s">
        <v>14</v>
      </c>
      <c r="N30" s="7">
        <f>N27*$F$24*0.01</f>
        <v>41166.927599999995</v>
      </c>
    </row>
    <row r="31" spans="1:15" ht="21.75" x14ac:dyDescent="0.2">
      <c r="L31" s="16" t="s">
        <v>16</v>
      </c>
      <c r="N31" s="8">
        <f>N27-N29-N30</f>
        <v>9389.7723999999871</v>
      </c>
      <c r="O31" s="8">
        <f>D27</f>
        <v>9360</v>
      </c>
    </row>
  </sheetData>
  <mergeCells count="4">
    <mergeCell ref="L1:N1"/>
    <mergeCell ref="L4:M4"/>
    <mergeCell ref="L15:M15"/>
    <mergeCell ref="L27:M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rightToLeft="1" zoomScale="80" zoomScaleNormal="80" workbookViewId="0">
      <selection activeCell="B38" sqref="B38"/>
    </sheetView>
  </sheetViews>
  <sheetFormatPr defaultRowHeight="18" x14ac:dyDescent="0.25"/>
  <cols>
    <col min="1" max="1" width="9.125" style="21"/>
    <col min="2" max="2" width="87.25" customWidth="1"/>
  </cols>
  <sheetData>
    <row r="1" spans="1:2" ht="33" customHeight="1" x14ac:dyDescent="0.25">
      <c r="B1" s="20" t="s">
        <v>23</v>
      </c>
    </row>
    <row r="2" spans="1:2" ht="28.5" customHeight="1" x14ac:dyDescent="0.2">
      <c r="A2" s="27" t="s">
        <v>43</v>
      </c>
      <c r="B2" s="28"/>
    </row>
    <row r="3" spans="1:2" ht="25.5" customHeight="1" x14ac:dyDescent="0.2">
      <c r="A3" s="22">
        <v>1</v>
      </c>
      <c r="B3" s="19" t="s">
        <v>20</v>
      </c>
    </row>
    <row r="4" spans="1:2" ht="25.5" customHeight="1" x14ac:dyDescent="0.2">
      <c r="A4" s="22">
        <v>2</v>
      </c>
      <c r="B4" s="19" t="s">
        <v>21</v>
      </c>
    </row>
    <row r="5" spans="1:2" ht="25.5" customHeight="1" x14ac:dyDescent="0.2">
      <c r="A5" s="22">
        <v>3</v>
      </c>
      <c r="B5" s="19" t="s">
        <v>22</v>
      </c>
    </row>
    <row r="6" spans="1:2" ht="25.5" customHeight="1" x14ac:dyDescent="0.2">
      <c r="A6" s="22">
        <v>4</v>
      </c>
      <c r="B6" s="19" t="s">
        <v>24</v>
      </c>
    </row>
    <row r="7" spans="1:2" ht="25.5" customHeight="1" x14ac:dyDescent="0.2">
      <c r="A7" s="22">
        <v>5</v>
      </c>
      <c r="B7" s="19" t="s">
        <v>25</v>
      </c>
    </row>
    <row r="8" spans="1:2" ht="25.5" customHeight="1" x14ac:dyDescent="0.2">
      <c r="A8" s="22">
        <v>6</v>
      </c>
      <c r="B8" s="19" t="s">
        <v>26</v>
      </c>
    </row>
    <row r="9" spans="1:2" ht="25.5" customHeight="1" x14ac:dyDescent="0.2">
      <c r="A9" s="22">
        <v>7</v>
      </c>
      <c r="B9" s="19" t="s">
        <v>27</v>
      </c>
    </row>
    <row r="10" spans="1:2" ht="25.5" customHeight="1" x14ac:dyDescent="0.2">
      <c r="A10" s="22">
        <v>8</v>
      </c>
      <c r="B10" s="19" t="s">
        <v>28</v>
      </c>
    </row>
    <row r="11" spans="1:2" ht="25.5" customHeight="1" x14ac:dyDescent="0.2">
      <c r="A11" s="27" t="s">
        <v>44</v>
      </c>
      <c r="B11" s="28"/>
    </row>
    <row r="12" spans="1:2" ht="25.5" customHeight="1" x14ac:dyDescent="0.2">
      <c r="A12" s="22">
        <v>1</v>
      </c>
      <c r="B12" s="19" t="s">
        <v>29</v>
      </c>
    </row>
    <row r="13" spans="1:2" ht="25.5" customHeight="1" x14ac:dyDescent="0.2">
      <c r="A13" s="22">
        <v>2</v>
      </c>
      <c r="B13" s="19" t="s">
        <v>30</v>
      </c>
    </row>
    <row r="14" spans="1:2" ht="25.5" customHeight="1" x14ac:dyDescent="0.2">
      <c r="A14" s="22">
        <v>3</v>
      </c>
      <c r="B14" s="19" t="s">
        <v>31</v>
      </c>
    </row>
    <row r="15" spans="1:2" ht="25.5" customHeight="1" x14ac:dyDescent="0.2">
      <c r="A15" s="22">
        <v>4</v>
      </c>
      <c r="B15" s="19" t="s">
        <v>32</v>
      </c>
    </row>
    <row r="16" spans="1:2" ht="25.5" customHeight="1" x14ac:dyDescent="0.2">
      <c r="A16" s="22">
        <v>5</v>
      </c>
      <c r="B16" s="19" t="s">
        <v>33</v>
      </c>
    </row>
    <row r="17" spans="1:2" ht="25.5" customHeight="1" x14ac:dyDescent="0.2">
      <c r="A17" s="22">
        <v>6</v>
      </c>
      <c r="B17" s="19" t="s">
        <v>34</v>
      </c>
    </row>
    <row r="18" spans="1:2" ht="25.5" customHeight="1" x14ac:dyDescent="0.2">
      <c r="A18" s="22">
        <v>7</v>
      </c>
      <c r="B18" s="19" t="s">
        <v>35</v>
      </c>
    </row>
    <row r="19" spans="1:2" ht="25.5" customHeight="1" x14ac:dyDescent="0.2">
      <c r="A19" s="22">
        <v>8</v>
      </c>
      <c r="B19" s="19" t="s">
        <v>36</v>
      </c>
    </row>
    <row r="20" spans="1:2" ht="25.5" customHeight="1" x14ac:dyDescent="0.2">
      <c r="A20" s="22">
        <v>7</v>
      </c>
      <c r="B20" s="19" t="s">
        <v>37</v>
      </c>
    </row>
    <row r="21" spans="1:2" ht="25.5" customHeight="1" x14ac:dyDescent="0.2">
      <c r="A21" s="27" t="s">
        <v>45</v>
      </c>
      <c r="B21" s="28"/>
    </row>
    <row r="22" spans="1:2" ht="25.5" customHeight="1" x14ac:dyDescent="0.2">
      <c r="A22" s="22">
        <v>1</v>
      </c>
      <c r="B22" s="19" t="s">
        <v>38</v>
      </c>
    </row>
    <row r="23" spans="1:2" ht="25.5" customHeight="1" x14ac:dyDescent="0.2">
      <c r="A23" s="22">
        <v>2</v>
      </c>
      <c r="B23" s="19" t="s">
        <v>39</v>
      </c>
    </row>
    <row r="24" spans="1:2" ht="25.5" customHeight="1" x14ac:dyDescent="0.2">
      <c r="A24" s="22">
        <v>3</v>
      </c>
      <c r="B24" s="19" t="s">
        <v>40</v>
      </c>
    </row>
    <row r="25" spans="1:2" ht="25.5" customHeight="1" x14ac:dyDescent="0.2">
      <c r="A25" s="22">
        <v>4</v>
      </c>
      <c r="B25" s="19" t="s">
        <v>41</v>
      </c>
    </row>
    <row r="26" spans="1:2" ht="25.5" customHeight="1" x14ac:dyDescent="0.2">
      <c r="A26" s="22">
        <v>5</v>
      </c>
      <c r="B26" s="19" t="s">
        <v>42</v>
      </c>
    </row>
    <row r="27" spans="1:2" ht="25.5" customHeight="1" x14ac:dyDescent="0.2">
      <c r="A27" s="27" t="s">
        <v>46</v>
      </c>
      <c r="B27" s="28"/>
    </row>
    <row r="28" spans="1:2" ht="25.5" customHeight="1" x14ac:dyDescent="0.2">
      <c r="A28" s="22">
        <v>1</v>
      </c>
      <c r="B28" s="19" t="s">
        <v>47</v>
      </c>
    </row>
    <row r="29" spans="1:2" ht="25.5" customHeight="1" x14ac:dyDescent="0.2">
      <c r="A29" s="22">
        <v>2</v>
      </c>
      <c r="B29" s="19" t="s">
        <v>48</v>
      </c>
    </row>
    <row r="30" spans="1:2" ht="25.5" customHeight="1" x14ac:dyDescent="0.2">
      <c r="A30" s="22">
        <v>3</v>
      </c>
      <c r="B30" s="19" t="s">
        <v>49</v>
      </c>
    </row>
    <row r="31" spans="1:2" ht="25.5" customHeight="1" x14ac:dyDescent="0.2">
      <c r="A31" s="22">
        <v>4</v>
      </c>
      <c r="B31" s="19" t="s">
        <v>50</v>
      </c>
    </row>
  </sheetData>
  <mergeCells count="4">
    <mergeCell ref="A21:B21"/>
    <mergeCell ref="A27:B27"/>
    <mergeCell ref="A2:B2"/>
    <mergeCell ref="A11:B11"/>
  </mergeCells>
  <pageMargins left="0.17" right="0.24" top="0.28999999999999998" bottom="0.27" header="0.17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showGridLines="0" rightToLeft="1" tabSelected="1" zoomScale="80" zoomScaleNormal="80" workbookViewId="0">
      <selection activeCell="D6" sqref="D6"/>
    </sheetView>
  </sheetViews>
  <sheetFormatPr defaultRowHeight="14.25" x14ac:dyDescent="0.2"/>
  <cols>
    <col min="1" max="1" width="68" customWidth="1"/>
    <col min="2" max="2" width="18.875" customWidth="1"/>
    <col min="3" max="3" width="24.375" customWidth="1"/>
    <col min="4" max="4" width="34.375" customWidth="1"/>
  </cols>
  <sheetData>
    <row r="1" spans="1:2" ht="33" customHeight="1" x14ac:dyDescent="0.2">
      <c r="A1" s="29" t="s">
        <v>52</v>
      </c>
      <c r="B1" s="23" t="s">
        <v>51</v>
      </c>
    </row>
    <row r="2" spans="1:2" ht="40.5" customHeight="1" x14ac:dyDescent="0.2">
      <c r="A2" s="31" t="s">
        <v>53</v>
      </c>
      <c r="B2" s="30" t="s">
        <v>54</v>
      </c>
    </row>
    <row r="3" spans="1:2" ht="34.5" customHeight="1" x14ac:dyDescent="0.2">
      <c r="A3" s="31" t="s">
        <v>55</v>
      </c>
      <c r="B3" s="30" t="s">
        <v>54</v>
      </c>
    </row>
    <row r="4" spans="1:2" ht="34.5" customHeight="1" x14ac:dyDescent="0.2">
      <c r="A4" s="31" t="s">
        <v>56</v>
      </c>
      <c r="B4" s="30" t="s">
        <v>54</v>
      </c>
    </row>
    <row r="5" spans="1:2" ht="34.5" customHeight="1" x14ac:dyDescent="0.2">
      <c r="A5" s="31" t="s">
        <v>57</v>
      </c>
      <c r="B5" s="30" t="s">
        <v>54</v>
      </c>
    </row>
    <row r="6" spans="1:2" ht="34.5" customHeight="1" x14ac:dyDescent="0.2">
      <c r="A6" s="31" t="s">
        <v>58</v>
      </c>
      <c r="B6" s="30" t="s">
        <v>54</v>
      </c>
    </row>
    <row r="7" spans="1:2" ht="34.5" customHeight="1" x14ac:dyDescent="0.2">
      <c r="A7" s="31" t="s">
        <v>59</v>
      </c>
      <c r="B7" s="30" t="s">
        <v>54</v>
      </c>
    </row>
    <row r="8" spans="1:2" ht="34.5" customHeight="1" x14ac:dyDescent="0.2">
      <c r="A8" s="31" t="s">
        <v>60</v>
      </c>
      <c r="B8" s="30" t="s">
        <v>54</v>
      </c>
    </row>
    <row r="9" spans="1:2" ht="34.5" customHeight="1" x14ac:dyDescent="0.2">
      <c r="A9" s="31" t="s">
        <v>61</v>
      </c>
      <c r="B9" s="30" t="s">
        <v>54</v>
      </c>
    </row>
    <row r="10" spans="1:2" ht="34.5" customHeight="1" x14ac:dyDescent="0.2">
      <c r="A10" s="31" t="s">
        <v>62</v>
      </c>
      <c r="B10" s="30" t="s">
        <v>54</v>
      </c>
    </row>
    <row r="11" spans="1:2" ht="34.5" customHeight="1" x14ac:dyDescent="0.2">
      <c r="A11" s="31" t="s">
        <v>63</v>
      </c>
      <c r="B11" s="30" t="s">
        <v>54</v>
      </c>
    </row>
    <row r="12" spans="1:2" ht="34.5" customHeight="1" x14ac:dyDescent="0.2">
      <c r="A12" s="31" t="s">
        <v>64</v>
      </c>
      <c r="B12" s="30" t="s">
        <v>54</v>
      </c>
    </row>
    <row r="13" spans="1:2" ht="34.5" customHeight="1" x14ac:dyDescent="0.2">
      <c r="A13" s="31" t="s">
        <v>65</v>
      </c>
      <c r="B13" s="30" t="s">
        <v>54</v>
      </c>
    </row>
    <row r="14" spans="1:2" ht="34.5" customHeight="1" x14ac:dyDescent="0.2">
      <c r="A14" s="31" t="s">
        <v>66</v>
      </c>
      <c r="B14" s="30" t="s">
        <v>54</v>
      </c>
    </row>
    <row r="15" spans="1:2" ht="34.5" customHeight="1" x14ac:dyDescent="0.2">
      <c r="A15" s="31" t="s">
        <v>67</v>
      </c>
      <c r="B15" s="30" t="s">
        <v>54</v>
      </c>
    </row>
    <row r="16" spans="1:2" ht="34.5" customHeight="1" x14ac:dyDescent="0.2">
      <c r="A16" s="31" t="s">
        <v>68</v>
      </c>
      <c r="B16" s="30" t="s">
        <v>54</v>
      </c>
    </row>
    <row r="17" spans="1:2" ht="34.5" customHeight="1" x14ac:dyDescent="0.2">
      <c r="A17" s="31" t="s">
        <v>69</v>
      </c>
      <c r="B17" s="30" t="s">
        <v>54</v>
      </c>
    </row>
    <row r="18" spans="1:2" ht="25.5" customHeight="1" x14ac:dyDescent="0.2">
      <c r="A18" s="31" t="s">
        <v>70</v>
      </c>
      <c r="B18" s="30" t="s">
        <v>54</v>
      </c>
    </row>
    <row r="19" spans="1:2" ht="25.5" customHeight="1" x14ac:dyDescent="0.2">
      <c r="A19" s="31" t="s">
        <v>71</v>
      </c>
      <c r="B19" s="30" t="s">
        <v>54</v>
      </c>
    </row>
    <row r="20" spans="1:2" ht="25.5" customHeight="1" x14ac:dyDescent="0.2">
      <c r="A20" s="31" t="s">
        <v>72</v>
      </c>
      <c r="B20" s="30" t="s">
        <v>54</v>
      </c>
    </row>
    <row r="21" spans="1:2" ht="25.5" customHeight="1" x14ac:dyDescent="0.2">
      <c r="A21" s="31" t="s">
        <v>73</v>
      </c>
      <c r="B21" s="30" t="s">
        <v>54</v>
      </c>
    </row>
    <row r="22" spans="1:2" ht="25.5" customHeight="1" x14ac:dyDescent="0.2">
      <c r="A22" s="31" t="s">
        <v>74</v>
      </c>
      <c r="B22" s="30" t="s">
        <v>54</v>
      </c>
    </row>
    <row r="23" spans="1:2" ht="25.5" customHeight="1" x14ac:dyDescent="0.2">
      <c r="A23" s="31" t="s">
        <v>75</v>
      </c>
      <c r="B23" s="30" t="s">
        <v>54</v>
      </c>
    </row>
    <row r="24" spans="1:2" ht="25.5" customHeight="1" x14ac:dyDescent="0.2">
      <c r="A24" s="31" t="s">
        <v>76</v>
      </c>
      <c r="B24" s="30" t="s">
        <v>54</v>
      </c>
    </row>
    <row r="25" spans="1:2" ht="25.5" customHeight="1" x14ac:dyDescent="0.2">
      <c r="A25" s="31" t="s">
        <v>77</v>
      </c>
      <c r="B25" s="30" t="s">
        <v>54</v>
      </c>
    </row>
    <row r="26" spans="1:2" ht="25.5" customHeight="1" x14ac:dyDescent="0.2">
      <c r="A26" s="31" t="s">
        <v>78</v>
      </c>
      <c r="B26" s="30" t="s">
        <v>54</v>
      </c>
    </row>
    <row r="27" spans="1:2" ht="25.5" customHeight="1" x14ac:dyDescent="0.2">
      <c r="A27" s="31" t="s">
        <v>79</v>
      </c>
      <c r="B27" s="30" t="s">
        <v>54</v>
      </c>
    </row>
    <row r="28" spans="1:2" ht="25.5" customHeight="1" x14ac:dyDescent="0.2">
      <c r="A28" s="31" t="s">
        <v>80</v>
      </c>
      <c r="B28" s="30" t="s">
        <v>54</v>
      </c>
    </row>
    <row r="29" spans="1:2" ht="25.5" customHeight="1" x14ac:dyDescent="0.2">
      <c r="A29" s="31" t="s">
        <v>81</v>
      </c>
      <c r="B29" s="30" t="s">
        <v>54</v>
      </c>
    </row>
    <row r="30" spans="1:2" ht="25.5" customHeight="1" x14ac:dyDescent="0.2">
      <c r="A30" s="31" t="s">
        <v>82</v>
      </c>
      <c r="B30" s="30" t="s">
        <v>54</v>
      </c>
    </row>
    <row r="31" spans="1:2" ht="25.5" customHeight="1" x14ac:dyDescent="0.2">
      <c r="A31" s="31" t="s">
        <v>83</v>
      </c>
      <c r="B31" s="30" t="s">
        <v>54</v>
      </c>
    </row>
    <row r="32" spans="1:2" ht="25.5" customHeight="1" x14ac:dyDescent="0.2">
      <c r="A32" s="31" t="s">
        <v>84</v>
      </c>
      <c r="B32" s="30" t="s">
        <v>54</v>
      </c>
    </row>
    <row r="33" spans="1:2" ht="27" x14ac:dyDescent="0.2">
      <c r="A33" s="31" t="s">
        <v>85</v>
      </c>
      <c r="B33" s="30" t="s">
        <v>54</v>
      </c>
    </row>
    <row r="34" spans="1:2" ht="27" x14ac:dyDescent="0.2">
      <c r="A34" s="31" t="s">
        <v>86</v>
      </c>
      <c r="B34" s="30" t="s">
        <v>54</v>
      </c>
    </row>
    <row r="35" spans="1:2" ht="27" x14ac:dyDescent="0.2">
      <c r="A35" s="31" t="s">
        <v>87</v>
      </c>
      <c r="B35" s="30" t="s">
        <v>54</v>
      </c>
    </row>
    <row r="36" spans="1:2" ht="27" x14ac:dyDescent="0.2">
      <c r="A36" s="31" t="s">
        <v>88</v>
      </c>
      <c r="B36" s="30" t="s">
        <v>54</v>
      </c>
    </row>
    <row r="37" spans="1:2" ht="27" x14ac:dyDescent="0.2">
      <c r="A37" s="31" t="s">
        <v>89</v>
      </c>
      <c r="B37" s="30" t="s">
        <v>54</v>
      </c>
    </row>
    <row r="38" spans="1:2" ht="27" x14ac:dyDescent="0.2">
      <c r="A38" s="31" t="s">
        <v>90</v>
      </c>
      <c r="B38" s="30" t="s">
        <v>54</v>
      </c>
    </row>
    <row r="39" spans="1:2" ht="27" x14ac:dyDescent="0.2">
      <c r="A39" s="31" t="s">
        <v>91</v>
      </c>
      <c r="B39" s="30" t="s">
        <v>54</v>
      </c>
    </row>
    <row r="40" spans="1:2" ht="27" x14ac:dyDescent="0.2">
      <c r="A40" s="31" t="s">
        <v>92</v>
      </c>
      <c r="B40" s="30" t="s">
        <v>54</v>
      </c>
    </row>
    <row r="41" spans="1:2" ht="27" x14ac:dyDescent="0.2">
      <c r="A41" s="31" t="s">
        <v>93</v>
      </c>
      <c r="B41" s="30" t="s">
        <v>54</v>
      </c>
    </row>
    <row r="42" spans="1:2" ht="27" x14ac:dyDescent="0.2">
      <c r="A42" s="31" t="s">
        <v>94</v>
      </c>
      <c r="B42" s="30" t="s">
        <v>54</v>
      </c>
    </row>
    <row r="43" spans="1:2" ht="27" x14ac:dyDescent="0.2">
      <c r="A43" s="31" t="s">
        <v>95</v>
      </c>
      <c r="B43" s="30" t="s">
        <v>54</v>
      </c>
    </row>
    <row r="44" spans="1:2" ht="27" x14ac:dyDescent="0.2">
      <c r="A44" s="31" t="s">
        <v>96</v>
      </c>
      <c r="B44" s="30" t="s">
        <v>54</v>
      </c>
    </row>
    <row r="45" spans="1:2" ht="27" x14ac:dyDescent="0.2">
      <c r="A45" s="31" t="s">
        <v>97</v>
      </c>
      <c r="B45" s="30" t="s">
        <v>54</v>
      </c>
    </row>
    <row r="46" spans="1:2" ht="27" x14ac:dyDescent="0.2">
      <c r="A46" s="31" t="s">
        <v>98</v>
      </c>
      <c r="B46" s="30" t="s">
        <v>54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</hyperlinks>
  <pageMargins left="0.17" right="0.24" top="0.28999999999999998" bottom="0.27" header="0.17" footer="0.3"/>
  <pageSetup paperSize="9" orientation="portrait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الاستقطاعات</vt:lpstr>
      <vt:lpstr>دليل التسعير</vt:lpstr>
      <vt:lpstr>فهرس الموقع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2024-12-14T12:45:24Z</dcterms:modified>
</cp:coreProperties>
</file>